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9195" windowHeight="4515" activeTab="0"/>
  </bookViews>
  <sheets>
    <sheet name="Berechnung_Retention" sheetId="1" r:id="rId1"/>
    <sheet name="Technische Umsetzung" sheetId="2" r:id="rId2"/>
    <sheet name="Erläuterungen" sheetId="3" r:id="rId3"/>
    <sheet name="Berechnung" sheetId="4" state="hidden" r:id="rId4"/>
  </sheets>
  <definedNames>
    <definedName name="_xlnm.Print_Area" localSheetId="0">'Berechnung_Retention'!$A$1:$E$57</definedName>
    <definedName name="_xlnm.Print_Area" localSheetId="2">'Erläuterungen'!$A$1:$G$57</definedName>
    <definedName name="_xlnm.Print_Area" localSheetId="1">'Technische Umsetzung'!#REF!</definedName>
  </definedNames>
  <calcPr fullCalcOnLoad="1"/>
</workbook>
</file>

<file path=xl/sharedStrings.xml><?xml version="1.0" encoding="utf-8"?>
<sst xmlns="http://schemas.openxmlformats.org/spreadsheetml/2006/main" count="91" uniqueCount="82">
  <si>
    <t>Bezeichnung</t>
  </si>
  <si>
    <t>Total</t>
  </si>
  <si>
    <t>Niederschlagsdaten:</t>
  </si>
  <si>
    <t>Ortskonstante B</t>
  </si>
  <si>
    <r>
      <t>l/m</t>
    </r>
    <r>
      <rPr>
        <vertAlign val="superscript"/>
        <sz val="10"/>
        <rFont val="Arial"/>
        <family val="2"/>
      </rPr>
      <t>2</t>
    </r>
  </si>
  <si>
    <t>Orstkonstante k = f(z)</t>
  </si>
  <si>
    <t>Jährlichkeit z</t>
  </si>
  <si>
    <t>Jahre</t>
  </si>
  <si>
    <t>Anlagedaten:</t>
  </si>
  <si>
    <t>-</t>
  </si>
  <si>
    <t>min.</t>
  </si>
  <si>
    <t>Ergebnisse:</t>
  </si>
  <si>
    <r>
      <t>m</t>
    </r>
    <r>
      <rPr>
        <vertAlign val="superscript"/>
        <sz val="10"/>
        <rFont val="Arial"/>
        <family val="2"/>
      </rPr>
      <t>3</t>
    </r>
  </si>
  <si>
    <t>l/s</t>
  </si>
  <si>
    <t>Erforderliches Retentionsvolumen</t>
  </si>
  <si>
    <r>
      <t>Maximal anfallende Wassermenge Q</t>
    </r>
    <r>
      <rPr>
        <vertAlign val="subscript"/>
        <sz val="10"/>
        <rFont val="Arial"/>
        <family val="2"/>
      </rPr>
      <t>max</t>
    </r>
  </si>
  <si>
    <r>
      <t xml:space="preserve">Gesamtabflussbeiwert Soll 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zul</t>
    </r>
  </si>
  <si>
    <t>Dimensionierung Retentionsanlage</t>
  </si>
  <si>
    <t>Fixwert</t>
  </si>
  <si>
    <t>Berechnet: Ared,soll * k/((B+T)*60)</t>
  </si>
  <si>
    <t>Berechnet:</t>
  </si>
  <si>
    <r>
      <t>Zulässige Ablaufwassermenge Q</t>
    </r>
    <r>
      <rPr>
        <vertAlign val="subscript"/>
        <sz val="10"/>
        <rFont val="Arial"/>
        <family val="2"/>
      </rPr>
      <t>a,zul</t>
    </r>
    <r>
      <rPr>
        <sz val="10"/>
        <rFont val="Arial"/>
        <family val="0"/>
      </rPr>
      <t xml:space="preserve"> = f(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zul</t>
    </r>
    <r>
      <rPr>
        <sz val="10"/>
        <rFont val="Arial"/>
        <family val="0"/>
      </rPr>
      <t>) = s</t>
    </r>
  </si>
  <si>
    <t>Berechneter Zufluss ins Retentionsbecken: Ared * k/((B+T)*60)</t>
  </si>
  <si>
    <t>Flachdach Kies</t>
  </si>
  <si>
    <t>Flachdach Blech / Beton</t>
  </si>
  <si>
    <t>Chaussierung (Kies)</t>
  </si>
  <si>
    <t>Dächer</t>
  </si>
  <si>
    <t>Sickerasphalt</t>
  </si>
  <si>
    <t>h</t>
  </si>
  <si>
    <r>
      <t>Maximal anfallende Wassermenge Q</t>
    </r>
    <r>
      <rPr>
        <vertAlign val="subscript"/>
        <sz val="11"/>
        <rFont val="Arial"/>
        <family val="2"/>
      </rPr>
      <t>max</t>
    </r>
  </si>
  <si>
    <r>
      <t>m</t>
    </r>
    <r>
      <rPr>
        <b/>
        <vertAlign val="superscript"/>
        <sz val="11"/>
        <rFont val="Arial"/>
        <family val="2"/>
      </rPr>
      <t>3</t>
    </r>
  </si>
  <si>
    <t>Gemäss GEP: Je nach Gemeinde und Zone</t>
  </si>
  <si>
    <t>Eingabe in Dropdownfeld auf Frontseite</t>
  </si>
  <si>
    <t>Bemerkungen</t>
  </si>
  <si>
    <t>Schrägdach Blech, Eternit, Glas</t>
  </si>
  <si>
    <t>Schotterrasen</t>
  </si>
  <si>
    <t>Zeitbedarf um das Retentionsvolumen zu leeren</t>
  </si>
  <si>
    <t>Berechnet aus Volumen und Abflusswassermenge</t>
  </si>
  <si>
    <t>Gemeinde Nr.</t>
  </si>
  <si>
    <t>Zone Nr.</t>
  </si>
  <si>
    <t>Zeitraum für Bestimmung max. Ablaufwassermenge T</t>
  </si>
  <si>
    <t>V 1.0</t>
  </si>
  <si>
    <t>Plätze / Wege</t>
  </si>
  <si>
    <t>Asphaltbeläge / Beton</t>
  </si>
  <si>
    <r>
      <t>Fläche A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]</t>
    </r>
  </si>
  <si>
    <r>
      <t>Red. Fläche A</t>
    </r>
    <r>
      <rPr>
        <vertAlign val="subscript"/>
        <sz val="11"/>
        <rFont val="Arial"/>
        <family val="2"/>
      </rPr>
      <t>red</t>
    </r>
    <r>
      <rPr>
        <sz val="11"/>
        <rFont val="Arial"/>
        <family val="2"/>
      </rPr>
      <t xml:space="preserve">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]</t>
    </r>
  </si>
  <si>
    <t>l/s (= Drosselwert)</t>
  </si>
  <si>
    <r>
      <t xml:space="preserve">Abflussbeiwert </t>
    </r>
    <r>
      <rPr>
        <sz val="11"/>
        <rFont val="Arial Unicode MS"/>
        <family val="2"/>
      </rPr>
      <t>ψ</t>
    </r>
    <r>
      <rPr>
        <sz val="11"/>
        <rFont val="Arial"/>
        <family val="2"/>
      </rPr>
      <t xml:space="preserve"> [-]</t>
    </r>
  </si>
  <si>
    <t>Objektdaten</t>
  </si>
  <si>
    <r>
      <t>Ablaufwassermenge Wiesland Q</t>
    </r>
    <r>
      <rPr>
        <b/>
        <vertAlign val="subscript"/>
        <sz val="11"/>
        <rFont val="Arial"/>
        <family val="2"/>
      </rPr>
      <t>nat</t>
    </r>
    <r>
      <rPr>
        <b/>
        <sz val="11"/>
        <rFont val="Arial"/>
        <family val="2"/>
      </rPr>
      <t xml:space="preserve"> </t>
    </r>
  </si>
  <si>
    <t>mm</t>
  </si>
  <si>
    <t>Bauherrschaft:</t>
  </si>
  <si>
    <t>Adresse:</t>
  </si>
  <si>
    <t>Objekt:</t>
  </si>
  <si>
    <t>Parz.-Nr.:</t>
  </si>
  <si>
    <t>Projektverfasser / Planer:</t>
  </si>
  <si>
    <t>Datum:</t>
  </si>
  <si>
    <t>Zulässiger Abflussbeiwert (ohne Retention):</t>
  </si>
  <si>
    <t>Empfehlung Durchflussöffnung rund</t>
  </si>
  <si>
    <t>(vgl. Systemskizze)</t>
  </si>
  <si>
    <t>Befestigte beregnete Flächen der Liegenschaft, an Meteorwasserkanalisation angeschlossen:</t>
  </si>
  <si>
    <t>→ Die Realisierung von Retentionsvolumen kleiner 1 m3 wird aus Gründen der Verhältnismässigkeit nicht verlangt. Entsprechende Berechnungsresultate werden daher nicht angezeigt.</t>
  </si>
  <si>
    <r>
      <t xml:space="preserve">Flachdach begrünt </t>
    </r>
    <r>
      <rPr>
        <sz val="9"/>
        <rFont val="Arial"/>
        <family val="2"/>
      </rPr>
      <t>(Aufbaudicke kleiner 10 cm)</t>
    </r>
  </si>
  <si>
    <r>
      <t xml:space="preserve">Flachdach begrünt </t>
    </r>
    <r>
      <rPr>
        <sz val="9"/>
        <rFont val="Arial"/>
        <family val="2"/>
      </rPr>
      <t>(Aufbaudicke 10 cm bis 25 cm)</t>
    </r>
  </si>
  <si>
    <r>
      <t xml:space="preserve">Flachdach begrünt </t>
    </r>
    <r>
      <rPr>
        <sz val="9"/>
        <rFont val="Arial"/>
        <family val="2"/>
      </rPr>
      <t>(Aufbaudicke grösser 25 cm)</t>
    </r>
  </si>
  <si>
    <r>
      <t xml:space="preserve">Sickersteine </t>
    </r>
    <r>
      <rPr>
        <sz val="9"/>
        <rFont val="Arial"/>
        <family val="2"/>
      </rPr>
      <t>(wasserdurchlässige Pflastersteine)</t>
    </r>
  </si>
  <si>
    <r>
      <t xml:space="preserve">Pflästerung / Betonverb.st. </t>
    </r>
    <r>
      <rPr>
        <sz val="9"/>
        <rFont val="Arial"/>
        <family val="2"/>
      </rPr>
      <t>(Splittfugen; Fugenanteil mind. 10%)</t>
    </r>
  </si>
  <si>
    <t>Rasengittersteine</t>
  </si>
  <si>
    <r>
      <t xml:space="preserve">Pflästerung / Betonverb.st. </t>
    </r>
    <r>
      <rPr>
        <sz val="9"/>
        <rFont val="Arial"/>
        <family val="2"/>
      </rPr>
      <t>(Splittfugen; Fugenanteil mind. 20%)</t>
    </r>
  </si>
  <si>
    <t>Schrägdach Ziegel</t>
  </si>
  <si>
    <r>
      <t xml:space="preserve">Pflästerung / Betonverbundsteine </t>
    </r>
    <r>
      <rPr>
        <sz val="9"/>
        <rFont val="Arial"/>
        <family val="2"/>
      </rPr>
      <t>(geschlossene Fugen)</t>
    </r>
  </si>
  <si>
    <t>→ Durch die Wahl von Befestigungsmaterialen mit tiefen Abflussbeiwerten (Speicherung / verzögerte Ableitung von Regenwasser resp. teilweise Versickerung) kann das notwendige Retentionsvolumen massgeblich reduziert werden!</t>
  </si>
  <si>
    <t>Gemeinde Herisau</t>
  </si>
  <si>
    <t>Beispiel 1: Einfamilienhaus mit Normschacht (Betonrohr mit Boden) als Retentionsmassnahme</t>
  </si>
  <si>
    <r>
      <t>Drosselwert = 0.9 l/s, erforderliches Retentionsvolumen = 4.4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einfache runde Durchflussöffnung = 22 mm</t>
    </r>
  </si>
  <si>
    <t>Vor Retentionsschacht einen Schlammsammler vorsehen, um das Verstopfungsrisiko zu minimieren!</t>
  </si>
  <si>
    <t>Beispiel 2: Retentionsbecken und Betonsickerungsrohr-Schacht</t>
  </si>
  <si>
    <t>Drosselwert = 2.9 l/s, erforderliches Retentionsvolumen = 36.7 m3, einfache runde Durchflussöffnung = 39 mm</t>
  </si>
  <si>
    <t>Umzäunung vorsehen, um die Tier- und Pflanzenwelt vor Zugriffen zu schützen und um Unfällen vorzubeugen!</t>
  </si>
  <si>
    <t xml:space="preserve">Viele weitere Beispiele von in der Region ausgeführten Retentionsmöglichkeiten sind im </t>
  </si>
  <si>
    <t xml:space="preserve">Ordner "Regenwasserbewirtschaftung" auf der Gemeinde (Gemeindebauamt) einsehbar </t>
  </si>
  <si>
    <t>(inkl. Plangrundlagen und Kontaktadressen).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</si>
</sst>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,##0.0"/>
    <numFmt numFmtId="172" formatCode="0.000"/>
    <numFmt numFmtId="173" formatCode="&quot;SFr.&quot;\ #,##0.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.000000"/>
    <numFmt numFmtId="178" formatCode="_ * #,##0_ ;_ * \-#,##0_ ;_ * &quot;-&quot;??_ ;_ @_ "/>
    <numFmt numFmtId="179" formatCode="_ * #,##0.0_ ;_ * \-#,##0.0_ ;_ * &quot;-&quot;??_ ;_ @_ "/>
    <numFmt numFmtId="180" formatCode="0.0000"/>
    <numFmt numFmtId="181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 Unicode MS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ITC Officina Sans Book"/>
      <family val="0"/>
    </font>
    <font>
      <sz val="12"/>
      <color indexed="8"/>
      <name val="Garamond"/>
      <family val="2"/>
    </font>
    <font>
      <sz val="12"/>
      <color indexed="9"/>
      <name val="Garamond"/>
      <family val="2"/>
    </font>
    <font>
      <sz val="9"/>
      <color indexed="8"/>
      <name val="Arial"/>
      <family val="0"/>
    </font>
    <font>
      <sz val="12"/>
      <color theme="1"/>
      <name val="Garamond"/>
      <family val="2"/>
    </font>
    <font>
      <sz val="12"/>
      <color theme="0"/>
      <name val="Garamond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1" applyNumberFormat="0" applyAlignment="0" applyProtection="0"/>
    <xf numFmtId="0" fontId="11" fillId="38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1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2" fontId="0" fillId="0" borderId="10" xfId="0" applyNumberFormat="1" applyFill="1" applyBorder="1" applyAlignment="1" applyProtection="1">
      <alignment vertical="center"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170" fontId="29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26" fillId="0" borderId="10" xfId="0" applyFont="1" applyFill="1" applyBorder="1" applyAlignment="1" applyProtection="1">
      <alignment vertical="center"/>
      <protection hidden="1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171" fontId="26" fillId="0" borderId="10" xfId="0" applyNumberFormat="1" applyFont="1" applyFill="1" applyBorder="1" applyAlignment="1" applyProtection="1">
      <alignment/>
      <protection hidden="1"/>
    </xf>
    <xf numFmtId="171" fontId="26" fillId="0" borderId="0" xfId="0" applyNumberFormat="1" applyFont="1" applyFill="1" applyAlignment="1" applyProtection="1">
      <alignment/>
      <protection hidden="1"/>
    </xf>
    <xf numFmtId="2" fontId="26" fillId="0" borderId="0" xfId="0" applyNumberFormat="1" applyFont="1" applyFill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/>
      <protection hidden="1"/>
    </xf>
    <xf numFmtId="2" fontId="26" fillId="0" borderId="0" xfId="0" applyNumberFormat="1" applyFont="1" applyBorder="1" applyAlignment="1" applyProtection="1">
      <alignment horizontal="center"/>
      <protection hidden="1"/>
    </xf>
    <xf numFmtId="178" fontId="26" fillId="0" borderId="10" xfId="66" applyNumberFormat="1" applyFont="1" applyFill="1" applyBorder="1" applyAlignment="1" applyProtection="1">
      <alignment/>
      <protection hidden="1"/>
    </xf>
    <xf numFmtId="178" fontId="26" fillId="0" borderId="0" xfId="66" applyNumberFormat="1" applyFont="1" applyFill="1" applyAlignment="1" applyProtection="1">
      <alignment/>
      <protection hidden="1"/>
    </xf>
    <xf numFmtId="0" fontId="26" fillId="0" borderId="10" xfId="0" applyFont="1" applyBorder="1" applyAlignment="1" applyProtection="1">
      <alignment horizontal="left"/>
      <protection/>
    </xf>
    <xf numFmtId="178" fontId="26" fillId="0" borderId="10" xfId="66" applyNumberFormat="1" applyFont="1" applyBorder="1" applyAlignment="1" applyProtection="1">
      <alignment horizontal="center"/>
      <protection/>
    </xf>
    <xf numFmtId="0" fontId="26" fillId="0" borderId="10" xfId="0" applyFont="1" applyBorder="1" applyAlignment="1" applyProtection="1">
      <alignment/>
      <protection/>
    </xf>
    <xf numFmtId="170" fontId="26" fillId="0" borderId="0" xfId="0" applyNumberFormat="1" applyFont="1" applyFill="1" applyBorder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171" fontId="26" fillId="0" borderId="0" xfId="0" applyNumberFormat="1" applyFont="1" applyFill="1" applyBorder="1" applyAlignment="1" applyProtection="1">
      <alignment/>
      <protection hidden="1"/>
    </xf>
    <xf numFmtId="2" fontId="26" fillId="0" borderId="0" xfId="0" applyNumberFormat="1" applyFont="1" applyFill="1" applyBorder="1" applyAlignment="1" applyProtection="1">
      <alignment horizontal="center"/>
      <protection hidden="1"/>
    </xf>
    <xf numFmtId="178" fontId="26" fillId="0" borderId="0" xfId="66" applyNumberFormat="1" applyFont="1" applyFill="1" applyBorder="1" applyAlignment="1" applyProtection="1">
      <alignment/>
      <protection hidden="1"/>
    </xf>
    <xf numFmtId="0" fontId="35" fillId="0" borderId="0" xfId="0" applyFont="1" applyFill="1" applyAlignment="1" applyProtection="1">
      <alignment horizontal="right"/>
      <protection hidden="1"/>
    </xf>
    <xf numFmtId="2" fontId="35" fillId="0" borderId="0" xfId="0" applyNumberFormat="1" applyFont="1" applyFill="1" applyAlignment="1" applyProtection="1">
      <alignment horizontal="center"/>
      <protection hidden="1"/>
    </xf>
    <xf numFmtId="178" fontId="26" fillId="20" borderId="10" xfId="66" applyNumberFormat="1" applyFont="1" applyFill="1" applyBorder="1" applyAlignment="1" applyProtection="1">
      <alignment horizontal="center"/>
      <protection locked="0"/>
    </xf>
    <xf numFmtId="170" fontId="29" fillId="33" borderId="11" xfId="0" applyNumberFormat="1" applyFont="1" applyFill="1" applyBorder="1" applyAlignment="1" applyProtection="1">
      <alignment/>
      <protection hidden="1"/>
    </xf>
    <xf numFmtId="0" fontId="29" fillId="33" borderId="12" xfId="0" applyFont="1" applyFill="1" applyBorder="1" applyAlignment="1" applyProtection="1">
      <alignment/>
      <protection hidden="1"/>
    </xf>
    <xf numFmtId="0" fontId="26" fillId="33" borderId="13" xfId="0" applyFont="1" applyFill="1" applyBorder="1" applyAlignment="1" applyProtection="1">
      <alignment/>
      <protection hidden="1"/>
    </xf>
    <xf numFmtId="0" fontId="38" fillId="0" borderId="10" xfId="0" applyFont="1" applyBorder="1" applyAlignment="1" applyProtection="1">
      <alignment/>
      <protection/>
    </xf>
    <xf numFmtId="0" fontId="0" fillId="42" borderId="0" xfId="0" applyFont="1" applyFill="1" applyAlignment="1" applyProtection="1">
      <alignment/>
      <protection hidden="1"/>
    </xf>
    <xf numFmtId="0" fontId="25" fillId="42" borderId="0" xfId="0" applyFont="1" applyFill="1" applyAlignment="1" applyProtection="1">
      <alignment/>
      <protection hidden="1"/>
    </xf>
    <xf numFmtId="0" fontId="28" fillId="42" borderId="0" xfId="0" applyFont="1" applyFill="1" applyBorder="1" applyAlignment="1" applyProtection="1">
      <alignment horizontal="center"/>
      <protection hidden="1"/>
    </xf>
    <xf numFmtId="0" fontId="27" fillId="42" borderId="0" xfId="0" applyFont="1" applyFill="1" applyAlignment="1" applyProtection="1">
      <alignment/>
      <protection hidden="1"/>
    </xf>
    <xf numFmtId="0" fontId="26" fillId="42" borderId="0" xfId="0" applyFont="1" applyFill="1" applyBorder="1" applyAlignment="1" applyProtection="1">
      <alignment vertical="center"/>
      <protection hidden="1"/>
    </xf>
    <xf numFmtId="0" fontId="26" fillId="42" borderId="0" xfId="0" applyFont="1" applyFill="1" applyAlignment="1" applyProtection="1">
      <alignment vertical="center"/>
      <protection hidden="1"/>
    </xf>
    <xf numFmtId="0" fontId="26" fillId="42" borderId="0" xfId="0" applyFont="1" applyFill="1" applyAlignment="1" applyProtection="1">
      <alignment/>
      <protection hidden="1"/>
    </xf>
    <xf numFmtId="171" fontId="29" fillId="0" borderId="10" xfId="0" applyNumberFormat="1" applyFont="1" applyFill="1" applyBorder="1" applyAlignment="1" applyProtection="1">
      <alignment/>
      <protection hidden="1"/>
    </xf>
    <xf numFmtId="2" fontId="29" fillId="0" borderId="10" xfId="0" applyNumberFormat="1" applyFont="1" applyFill="1" applyBorder="1" applyAlignment="1" applyProtection="1">
      <alignment horizontal="center"/>
      <protection hidden="1"/>
    </xf>
    <xf numFmtId="178" fontId="29" fillId="0" borderId="10" xfId="66" applyNumberFormat="1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170" fontId="29" fillId="13" borderId="0" xfId="0" applyNumberFormat="1" applyFont="1" applyFill="1" applyBorder="1" applyAlignment="1" applyProtection="1">
      <alignment/>
      <protection hidden="1"/>
    </xf>
    <xf numFmtId="0" fontId="29" fillId="13" borderId="0" xfId="0" applyFont="1" applyFill="1" applyBorder="1" applyAlignment="1" applyProtection="1">
      <alignment/>
      <protection hidden="1"/>
    </xf>
    <xf numFmtId="0" fontId="25" fillId="20" borderId="0" xfId="0" applyFont="1" applyFill="1" applyAlignment="1" applyProtection="1">
      <alignment/>
      <protection hidden="1"/>
    </xf>
    <xf numFmtId="0" fontId="26" fillId="20" borderId="0" xfId="0" applyFont="1" applyFill="1" applyAlignment="1" applyProtection="1">
      <alignment/>
      <protection hidden="1"/>
    </xf>
    <xf numFmtId="1" fontId="26" fillId="33" borderId="14" xfId="0" applyNumberFormat="1" applyFont="1" applyFill="1" applyBorder="1" applyAlignment="1" applyProtection="1">
      <alignment horizontal="right"/>
      <protection hidden="1"/>
    </xf>
    <xf numFmtId="0" fontId="0" fillId="41" borderId="0" xfId="0" applyFont="1" applyFill="1" applyAlignment="1" applyProtection="1">
      <alignment/>
      <protection locked="0"/>
    </xf>
    <xf numFmtId="0" fontId="27" fillId="42" borderId="0" xfId="0" applyFont="1" applyFill="1" applyAlignment="1" applyProtection="1">
      <alignment/>
      <protection hidden="1" locked="0"/>
    </xf>
    <xf numFmtId="0" fontId="27" fillId="41" borderId="0" xfId="0" applyFont="1" applyFill="1" applyAlignment="1" applyProtection="1">
      <alignment/>
      <protection locked="0"/>
    </xf>
    <xf numFmtId="0" fontId="26" fillId="42" borderId="0" xfId="0" applyFont="1" applyFill="1" applyAlignment="1" applyProtection="1">
      <alignment vertical="center"/>
      <protection hidden="1" locked="0"/>
    </xf>
    <xf numFmtId="0" fontId="26" fillId="41" borderId="0" xfId="0" applyFont="1" applyFill="1" applyAlignment="1" applyProtection="1">
      <alignment vertical="center"/>
      <protection locked="0"/>
    </xf>
    <xf numFmtId="0" fontId="26" fillId="41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hidden="1" locked="0"/>
    </xf>
    <xf numFmtId="0" fontId="0" fillId="42" borderId="0" xfId="0" applyFont="1" applyFill="1" applyAlignment="1" applyProtection="1">
      <alignment/>
      <protection/>
    </xf>
    <xf numFmtId="0" fontId="0" fillId="41" borderId="0" xfId="0" applyFont="1" applyFill="1" applyAlignment="1" applyProtection="1">
      <alignment/>
      <protection/>
    </xf>
    <xf numFmtId="0" fontId="27" fillId="42" borderId="0" xfId="0" applyFont="1" applyFill="1" applyAlignment="1" applyProtection="1">
      <alignment/>
      <protection/>
    </xf>
    <xf numFmtId="0" fontId="27" fillId="41" borderId="0" xfId="0" applyFont="1" applyFill="1" applyAlignment="1" applyProtection="1">
      <alignment/>
      <protection/>
    </xf>
    <xf numFmtId="0" fontId="26" fillId="42" borderId="0" xfId="0" applyFont="1" applyFill="1" applyBorder="1" applyAlignment="1" applyProtection="1">
      <alignment horizontal="left" vertical="center"/>
      <protection/>
    </xf>
    <xf numFmtId="0" fontId="26" fillId="41" borderId="0" xfId="0" applyFont="1" applyFill="1" applyAlignment="1" applyProtection="1">
      <alignment vertical="center"/>
      <protection/>
    </xf>
    <xf numFmtId="0" fontId="26" fillId="41" borderId="0" xfId="0" applyFont="1" applyFill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171" fontId="26" fillId="0" borderId="10" xfId="0" applyNumberFormat="1" applyFont="1" applyFill="1" applyBorder="1" applyAlignment="1" applyProtection="1">
      <alignment/>
      <protection/>
    </xf>
    <xf numFmtId="2" fontId="26" fillId="0" borderId="10" xfId="0" applyNumberFormat="1" applyFont="1" applyFill="1" applyBorder="1" applyAlignment="1" applyProtection="1">
      <alignment horizontal="center"/>
      <protection/>
    </xf>
    <xf numFmtId="0" fontId="29" fillId="41" borderId="0" xfId="0" applyFont="1" applyFill="1" applyAlignment="1" applyProtection="1">
      <alignment/>
      <protection/>
    </xf>
    <xf numFmtId="0" fontId="26" fillId="41" borderId="0" xfId="0" applyFont="1" applyFill="1" applyBorder="1" applyAlignment="1" applyProtection="1">
      <alignment horizontal="center"/>
      <protection/>
    </xf>
    <xf numFmtId="0" fontId="26" fillId="41" borderId="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0" fillId="41" borderId="0" xfId="0" applyFill="1" applyAlignment="1">
      <alignment/>
    </xf>
    <xf numFmtId="0" fontId="26" fillId="4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6" fillId="42" borderId="0" xfId="0" applyFont="1" applyFill="1" applyBorder="1" applyAlignment="1">
      <alignment/>
    </xf>
    <xf numFmtId="0" fontId="39" fillId="42" borderId="0" xfId="0" applyFont="1" applyFill="1" applyBorder="1" applyAlignment="1">
      <alignment/>
    </xf>
    <xf numFmtId="0" fontId="42" fillId="0" borderId="0" xfId="0" applyFont="1" applyAlignment="1">
      <alignment/>
    </xf>
    <xf numFmtId="0" fontId="5" fillId="42" borderId="0" xfId="0" applyFont="1" applyFill="1" applyAlignment="1" applyProtection="1">
      <alignment horizontal="center"/>
      <protection/>
    </xf>
    <xf numFmtId="0" fontId="29" fillId="39" borderId="0" xfId="0" applyFont="1" applyFill="1" applyBorder="1" applyAlignment="1" applyProtection="1">
      <alignment horizontal="left" vertical="justify" indent="1" shrinkToFit="1" readingOrder="1"/>
      <protection hidden="1"/>
    </xf>
    <xf numFmtId="0" fontId="0" fillId="0" borderId="0" xfId="0" applyBorder="1" applyAlignment="1" applyProtection="1">
      <alignment/>
      <protection/>
    </xf>
    <xf numFmtId="0" fontId="26" fillId="42" borderId="15" xfId="0" applyFont="1" applyFill="1" applyBorder="1" applyAlignment="1" applyProtection="1">
      <alignment horizontal="left" vertical="center"/>
      <protection locked="0"/>
    </xf>
    <xf numFmtId="0" fontId="27" fillId="42" borderId="15" xfId="0" applyFont="1" applyFill="1" applyBorder="1" applyAlignment="1" applyProtection="1">
      <alignment vertical="center"/>
      <protection hidden="1" locked="0"/>
    </xf>
    <xf numFmtId="0" fontId="27" fillId="42" borderId="16" xfId="0" applyFont="1" applyFill="1" applyBorder="1" applyAlignment="1" applyProtection="1">
      <alignment vertical="center"/>
      <protection hidden="1" locked="0"/>
    </xf>
    <xf numFmtId="0" fontId="5" fillId="42" borderId="0" xfId="0" applyFont="1" applyFill="1" applyBorder="1" applyAlignment="1" applyProtection="1">
      <alignment horizontal="center"/>
      <protection hidden="1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FF"/>
      <rgbColor rgb="00FF0000"/>
      <rgbColor rgb="0033CC33"/>
      <rgbColor rgb="00FFFF00"/>
      <rgbColor rgb="0033CCFF"/>
      <rgbColor rgb="00FF7C80"/>
      <rgbColor rgb="0066FF33"/>
      <rgbColor rgb="00FF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de.wikipedia.org/wiki/Bild:Herisau_gemeinde.jpg" TargetMode="External" /><Relationship Id="rId3" Type="http://schemas.openxmlformats.org/officeDocument/2006/relationships/hyperlink" Target="http://de.wikipedia.org/wiki/Bild:Herisau_gemeinde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1181100</xdr:colOff>
      <xdr:row>5</xdr:row>
      <xdr:rowOff>85725</xdr:rowOff>
    </xdr:to>
    <xdr:pic>
      <xdr:nvPicPr>
        <xdr:cNvPr id="1" name="Picture 32" descr="Wappen von Herisau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1049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9</xdr:col>
      <xdr:colOff>685800</xdr:colOff>
      <xdr:row>17</xdr:row>
      <xdr:rowOff>104775</xdr:rowOff>
    </xdr:to>
    <xdr:pic>
      <xdr:nvPicPr>
        <xdr:cNvPr id="1" name="Picture 68" descr="Kopie von PICT1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895350"/>
          <a:ext cx="27146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4</xdr:col>
      <xdr:colOff>104775</xdr:colOff>
      <xdr:row>17</xdr:row>
      <xdr:rowOff>104775</xdr:rowOff>
    </xdr:to>
    <xdr:pic>
      <xdr:nvPicPr>
        <xdr:cNvPr id="2" name="Picture 69" descr="Kopie von PICT19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95350"/>
          <a:ext cx="27336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4</xdr:col>
      <xdr:colOff>114300</xdr:colOff>
      <xdr:row>30</xdr:row>
      <xdr:rowOff>114300</xdr:rowOff>
    </xdr:to>
    <xdr:pic>
      <xdr:nvPicPr>
        <xdr:cNvPr id="3" name="Picture 70" descr="Kopie von PICT19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3000375"/>
          <a:ext cx="27432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9</xdr:col>
      <xdr:colOff>676275</xdr:colOff>
      <xdr:row>30</xdr:row>
      <xdr:rowOff>114300</xdr:rowOff>
    </xdr:to>
    <xdr:pic>
      <xdr:nvPicPr>
        <xdr:cNvPr id="4" name="Picture 71" descr="Kopie von PICT19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3000375"/>
          <a:ext cx="2705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4</xdr:col>
      <xdr:colOff>114300</xdr:colOff>
      <xdr:row>48</xdr:row>
      <xdr:rowOff>114300</xdr:rowOff>
    </xdr:to>
    <xdr:pic>
      <xdr:nvPicPr>
        <xdr:cNvPr id="5" name="Picture 72" descr="Teic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6000750"/>
          <a:ext cx="27432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9</xdr:col>
      <xdr:colOff>676275</xdr:colOff>
      <xdr:row>48</xdr:row>
      <xdr:rowOff>123825</xdr:rowOff>
    </xdr:to>
    <xdr:pic>
      <xdr:nvPicPr>
        <xdr:cNvPr id="6" name="Picture 73" descr="Kopie von PICT20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0375" y="6000750"/>
          <a:ext cx="27051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4</xdr:col>
      <xdr:colOff>114300</xdr:colOff>
      <xdr:row>62</xdr:row>
      <xdr:rowOff>76200</xdr:rowOff>
    </xdr:to>
    <xdr:pic>
      <xdr:nvPicPr>
        <xdr:cNvPr id="7" name="Picture 74" descr="Kopie von PICT20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8191500"/>
          <a:ext cx="27432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50</xdr:row>
      <xdr:rowOff>0</xdr:rowOff>
    </xdr:from>
    <xdr:to>
      <xdr:col>9</xdr:col>
      <xdr:colOff>676275</xdr:colOff>
      <xdr:row>62</xdr:row>
      <xdr:rowOff>85725</xdr:rowOff>
    </xdr:to>
    <xdr:pic>
      <xdr:nvPicPr>
        <xdr:cNvPr id="8" name="Picture 75" descr="Kopie von PICT20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8191500"/>
          <a:ext cx="27051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50</xdr:row>
      <xdr:rowOff>104775</xdr:rowOff>
    </xdr:from>
    <xdr:to>
      <xdr:col>3</xdr:col>
      <xdr:colOff>409575</xdr:colOff>
      <xdr:row>52</xdr:row>
      <xdr:rowOff>47625</xdr:rowOff>
    </xdr:to>
    <xdr:sp>
      <xdr:nvSpPr>
        <xdr:cNvPr id="9" name="Rectangle 76"/>
        <xdr:cNvSpPr>
          <a:spLocks/>
        </xdr:cNvSpPr>
      </xdr:nvSpPr>
      <xdr:spPr>
        <a:xfrm>
          <a:off x="1400175" y="8296275"/>
          <a:ext cx="933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Notüberlauf
</a:t>
          </a:r>
        </a:p>
      </xdr:txBody>
    </xdr:sp>
    <xdr:clientData/>
  </xdr:twoCellAnchor>
  <xdr:twoCellAnchor>
    <xdr:from>
      <xdr:col>6</xdr:col>
      <xdr:colOff>523875</xdr:colOff>
      <xdr:row>7</xdr:row>
      <xdr:rowOff>123825</xdr:rowOff>
    </xdr:from>
    <xdr:to>
      <xdr:col>9</xdr:col>
      <xdr:colOff>171450</xdr:colOff>
      <xdr:row>9</xdr:row>
      <xdr:rowOff>66675</xdr:rowOff>
    </xdr:to>
    <xdr:sp>
      <xdr:nvSpPr>
        <xdr:cNvPr id="10" name="Rectangle 77"/>
        <xdr:cNvSpPr>
          <a:spLocks/>
        </xdr:cNvSpPr>
      </xdr:nvSpPr>
      <xdr:spPr>
        <a:xfrm>
          <a:off x="4286250" y="1343025"/>
          <a:ext cx="914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Notüberlauf
</a:t>
          </a:r>
        </a:p>
      </xdr:txBody>
    </xdr:sp>
    <xdr:clientData/>
  </xdr:twoCellAnchor>
  <xdr:twoCellAnchor>
    <xdr:from>
      <xdr:col>5</xdr:col>
      <xdr:colOff>76200</xdr:colOff>
      <xdr:row>60</xdr:row>
      <xdr:rowOff>104775</xdr:rowOff>
    </xdr:from>
    <xdr:to>
      <xdr:col>7</xdr:col>
      <xdr:colOff>76200</xdr:colOff>
      <xdr:row>62</xdr:row>
      <xdr:rowOff>9525</xdr:rowOff>
    </xdr:to>
    <xdr:sp>
      <xdr:nvSpPr>
        <xdr:cNvPr id="11" name="Rectangle 78"/>
        <xdr:cNvSpPr>
          <a:spLocks/>
        </xdr:cNvSpPr>
      </xdr:nvSpPr>
      <xdr:spPr>
        <a:xfrm>
          <a:off x="3076575" y="9915525"/>
          <a:ext cx="1457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einfache runde Öffnung</a:t>
          </a:r>
        </a:p>
      </xdr:txBody>
    </xdr:sp>
    <xdr:clientData/>
  </xdr:twoCellAnchor>
  <xdr:twoCellAnchor>
    <xdr:from>
      <xdr:col>6</xdr:col>
      <xdr:colOff>371475</xdr:colOff>
      <xdr:row>28</xdr:row>
      <xdr:rowOff>28575</xdr:rowOff>
    </xdr:from>
    <xdr:to>
      <xdr:col>9</xdr:col>
      <xdr:colOff>561975</xdr:colOff>
      <xdr:row>29</xdr:row>
      <xdr:rowOff>133350</xdr:rowOff>
    </xdr:to>
    <xdr:sp>
      <xdr:nvSpPr>
        <xdr:cNvPr id="12" name="Rectangle 79"/>
        <xdr:cNvSpPr>
          <a:spLocks/>
        </xdr:cNvSpPr>
      </xdr:nvSpPr>
      <xdr:spPr>
        <a:xfrm>
          <a:off x="4133850" y="4648200"/>
          <a:ext cx="1457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einfache runde Öffnung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104775</xdr:rowOff>
    </xdr:from>
    <xdr:to>
      <xdr:col>7</xdr:col>
      <xdr:colOff>457200</xdr:colOff>
      <xdr:row>25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810000"/>
          <a:ext cx="27432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tabSelected="1" zoomScale="70" zoomScaleNormal="70" zoomScalePageLayoutView="0" workbookViewId="0" topLeftCell="A1">
      <selection activeCell="B8" sqref="B8:D8"/>
    </sheetView>
  </sheetViews>
  <sheetFormatPr defaultColWidth="11.421875" defaultRowHeight="12.75"/>
  <cols>
    <col min="1" max="1" width="54.421875" style="63" customWidth="1"/>
    <col min="2" max="2" width="14.57421875" style="63" customWidth="1"/>
    <col min="3" max="3" width="19.28125" style="63" bestFit="1" customWidth="1"/>
    <col min="4" max="4" width="22.421875" style="63" customWidth="1"/>
    <col min="5" max="5" width="2.57421875" style="63" customWidth="1"/>
    <col min="6" max="16384" width="11.421875" style="63" customWidth="1"/>
  </cols>
  <sheetData>
    <row r="1" spans="1:5" s="71" customFormat="1" ht="19.5" customHeight="1">
      <c r="A1" s="70"/>
      <c r="B1" s="70"/>
      <c r="C1" s="70"/>
      <c r="D1" s="70"/>
      <c r="E1" s="70"/>
    </row>
    <row r="2" spans="1:5" s="71" customFormat="1" ht="19.5" customHeight="1">
      <c r="A2" s="94" t="s">
        <v>72</v>
      </c>
      <c r="B2" s="94"/>
      <c r="C2" s="94"/>
      <c r="D2" s="94"/>
      <c r="E2" s="70"/>
    </row>
    <row r="3" spans="1:5" s="71" customFormat="1" ht="19.5" customHeight="1">
      <c r="A3" s="70"/>
      <c r="B3" s="70"/>
      <c r="C3" s="70"/>
      <c r="D3" s="70"/>
      <c r="E3" s="70"/>
    </row>
    <row r="4" spans="1:5" s="71" customFormat="1" ht="20.25">
      <c r="A4" s="100" t="str">
        <f>CONCATENATE("Dimensionierung von Retentionsanlagen ",Berechnung!A2)</f>
        <v>Dimensionierung von Retentionsanlagen V 1.0</v>
      </c>
      <c r="B4" s="100"/>
      <c r="C4" s="100"/>
      <c r="D4" s="100"/>
      <c r="E4" s="47"/>
    </row>
    <row r="5" spans="1:5" s="71" customFormat="1" ht="20.25">
      <c r="A5" s="100"/>
      <c r="B5" s="100"/>
      <c r="C5" s="100"/>
      <c r="D5" s="100"/>
      <c r="E5" s="47"/>
    </row>
    <row r="6" spans="1:5" s="73" customFormat="1" ht="15">
      <c r="A6" s="72"/>
      <c r="B6" s="49"/>
      <c r="C6" s="49"/>
      <c r="D6" s="49"/>
      <c r="E6" s="50"/>
    </row>
    <row r="7" spans="1:5" s="73" customFormat="1" ht="15.75">
      <c r="A7" s="48" t="s">
        <v>48</v>
      </c>
      <c r="B7" s="50"/>
      <c r="C7" s="50"/>
      <c r="D7" s="50"/>
      <c r="E7" s="50"/>
    </row>
    <row r="8" spans="1:5" s="65" customFormat="1" ht="19.5" customHeight="1">
      <c r="A8" s="53" t="s">
        <v>51</v>
      </c>
      <c r="B8" s="99"/>
      <c r="C8" s="99"/>
      <c r="D8" s="99"/>
      <c r="E8" s="64"/>
    </row>
    <row r="9" spans="1:5" s="65" customFormat="1" ht="19.5" customHeight="1">
      <c r="A9" s="53" t="s">
        <v>52</v>
      </c>
      <c r="B9" s="98"/>
      <c r="C9" s="98"/>
      <c r="D9" s="98"/>
      <c r="E9" s="64"/>
    </row>
    <row r="10" spans="1:5" s="67" customFormat="1" ht="19.5" customHeight="1">
      <c r="A10" s="51" t="s">
        <v>53</v>
      </c>
      <c r="B10" s="97"/>
      <c r="C10" s="97"/>
      <c r="D10" s="97"/>
      <c r="E10" s="66"/>
    </row>
    <row r="11" spans="1:5" s="67" customFormat="1" ht="19.5" customHeight="1">
      <c r="A11" s="51" t="s">
        <v>54</v>
      </c>
      <c r="B11" s="97"/>
      <c r="C11" s="97"/>
      <c r="D11" s="97"/>
      <c r="E11" s="66"/>
    </row>
    <row r="12" spans="1:5" s="67" customFormat="1" ht="19.5" customHeight="1">
      <c r="A12" s="51" t="s">
        <v>55</v>
      </c>
      <c r="B12" s="97"/>
      <c r="C12" s="97"/>
      <c r="D12" s="97"/>
      <c r="E12" s="66"/>
    </row>
    <row r="13" spans="1:5" s="67" customFormat="1" ht="19.5" customHeight="1">
      <c r="A13" s="51" t="s">
        <v>56</v>
      </c>
      <c r="B13" s="97"/>
      <c r="C13" s="97"/>
      <c r="D13" s="97"/>
      <c r="E13" s="66"/>
    </row>
    <row r="14" spans="1:5" s="75" customFormat="1" ht="19.5" customHeight="1">
      <c r="A14" s="51"/>
      <c r="B14" s="74"/>
      <c r="C14" s="74"/>
      <c r="D14" s="74"/>
      <c r="E14" s="52"/>
    </row>
    <row r="15" spans="1:5" s="76" customFormat="1" ht="15.75">
      <c r="A15" s="60" t="s">
        <v>60</v>
      </c>
      <c r="B15" s="61"/>
      <c r="C15" s="61"/>
      <c r="D15" s="61"/>
      <c r="E15" s="53"/>
    </row>
    <row r="16" spans="1:5" s="76" customFormat="1" ht="14.25">
      <c r="A16" s="53"/>
      <c r="B16" s="53"/>
      <c r="C16" s="53"/>
      <c r="D16" s="53"/>
      <c r="E16" s="53"/>
    </row>
    <row r="17" spans="1:5" s="76" customFormat="1" ht="21" customHeight="1">
      <c r="A17" s="23" t="s">
        <v>0</v>
      </c>
      <c r="B17" s="24" t="s">
        <v>44</v>
      </c>
      <c r="C17" s="24" t="s">
        <v>47</v>
      </c>
      <c r="D17" s="24" t="s">
        <v>45</v>
      </c>
      <c r="E17" s="22"/>
    </row>
    <row r="18" spans="1:5" s="76" customFormat="1" ht="7.5" customHeight="1">
      <c r="A18" s="46"/>
      <c r="B18" s="24"/>
      <c r="C18" s="24"/>
      <c r="D18" s="24"/>
      <c r="E18" s="22"/>
    </row>
    <row r="19" spans="1:5" s="76" customFormat="1" ht="15">
      <c r="A19" s="77" t="s">
        <v>26</v>
      </c>
      <c r="B19" s="78"/>
      <c r="C19" s="79"/>
      <c r="D19" s="25">
        <f>IF(B19&lt;&gt;"",C19*B19,"")</f>
      </c>
      <c r="E19" s="22"/>
    </row>
    <row r="20" spans="1:5" s="68" customFormat="1" ht="14.25">
      <c r="A20" s="32" t="s">
        <v>69</v>
      </c>
      <c r="B20" s="42">
        <v>0</v>
      </c>
      <c r="C20" s="79">
        <v>0.9</v>
      </c>
      <c r="D20" s="30">
        <f aca="true" t="shared" si="0" ref="D20:D35">IF(B20&lt;&gt;"",C20*B20,"")</f>
        <v>0</v>
      </c>
      <c r="E20" s="69"/>
    </row>
    <row r="21" spans="1:5" s="68" customFormat="1" ht="14.25">
      <c r="A21" s="32" t="s">
        <v>34</v>
      </c>
      <c r="B21" s="42">
        <v>0</v>
      </c>
      <c r="C21" s="79">
        <v>0.95</v>
      </c>
      <c r="D21" s="30">
        <f t="shared" si="0"/>
        <v>0</v>
      </c>
      <c r="E21" s="69"/>
    </row>
    <row r="22" spans="1:5" s="68" customFormat="1" ht="14.25">
      <c r="A22" s="32" t="s">
        <v>62</v>
      </c>
      <c r="B22" s="42">
        <v>0</v>
      </c>
      <c r="C22" s="79">
        <v>0.7</v>
      </c>
      <c r="D22" s="30">
        <f t="shared" si="0"/>
        <v>0</v>
      </c>
      <c r="E22" s="69"/>
    </row>
    <row r="23" spans="1:5" s="68" customFormat="1" ht="14.25">
      <c r="A23" s="32" t="s">
        <v>63</v>
      </c>
      <c r="B23" s="42">
        <v>0</v>
      </c>
      <c r="C23" s="79">
        <v>0.4</v>
      </c>
      <c r="D23" s="30">
        <f t="shared" si="0"/>
        <v>0</v>
      </c>
      <c r="E23" s="69"/>
    </row>
    <row r="24" spans="1:5" s="68" customFormat="1" ht="14.25">
      <c r="A24" s="32" t="s">
        <v>64</v>
      </c>
      <c r="B24" s="42">
        <v>0</v>
      </c>
      <c r="C24" s="79">
        <v>0.2</v>
      </c>
      <c r="D24" s="30">
        <f t="shared" si="0"/>
        <v>0</v>
      </c>
      <c r="E24" s="69"/>
    </row>
    <row r="25" spans="1:5" s="68" customFormat="1" ht="14.25">
      <c r="A25" s="32" t="s">
        <v>23</v>
      </c>
      <c r="B25" s="42">
        <v>0</v>
      </c>
      <c r="C25" s="79">
        <v>0.65</v>
      </c>
      <c r="D25" s="30">
        <f t="shared" si="0"/>
        <v>0</v>
      </c>
      <c r="E25" s="69"/>
    </row>
    <row r="26" spans="1:5" s="68" customFormat="1" ht="14.25">
      <c r="A26" s="32" t="s">
        <v>24</v>
      </c>
      <c r="B26" s="42"/>
      <c r="C26" s="79">
        <v>0.8</v>
      </c>
      <c r="D26" s="30">
        <f t="shared" si="0"/>
      </c>
      <c r="E26" s="69"/>
    </row>
    <row r="27" spans="1:5" s="68" customFormat="1" ht="15">
      <c r="A27" s="77" t="s">
        <v>42</v>
      </c>
      <c r="B27" s="33"/>
      <c r="C27" s="79"/>
      <c r="D27" s="30">
        <f t="shared" si="0"/>
      </c>
      <c r="E27" s="69"/>
    </row>
    <row r="28" spans="1:5" s="68" customFormat="1" ht="14.25">
      <c r="A28" s="34" t="s">
        <v>43</v>
      </c>
      <c r="B28" s="42">
        <v>0</v>
      </c>
      <c r="C28" s="79">
        <v>0.9</v>
      </c>
      <c r="D28" s="30">
        <f t="shared" si="0"/>
        <v>0</v>
      </c>
      <c r="E28" s="69"/>
    </row>
    <row r="29" spans="1:5" s="68" customFormat="1" ht="14.25">
      <c r="A29" s="34" t="s">
        <v>27</v>
      </c>
      <c r="B29" s="42">
        <v>0</v>
      </c>
      <c r="C29" s="79">
        <v>0.6</v>
      </c>
      <c r="D29" s="30">
        <f t="shared" si="0"/>
        <v>0</v>
      </c>
      <c r="E29" s="69"/>
    </row>
    <row r="30" spans="1:5" s="68" customFormat="1" ht="14.25">
      <c r="A30" s="34" t="s">
        <v>70</v>
      </c>
      <c r="B30" s="42">
        <v>0</v>
      </c>
      <c r="C30" s="79">
        <v>0.8</v>
      </c>
      <c r="D30" s="30">
        <f t="shared" si="0"/>
        <v>0</v>
      </c>
      <c r="E30" s="69"/>
    </row>
    <row r="31" spans="1:5" s="68" customFormat="1" ht="14.25">
      <c r="A31" s="34" t="s">
        <v>66</v>
      </c>
      <c r="B31" s="42">
        <v>0</v>
      </c>
      <c r="C31" s="79">
        <v>0.5</v>
      </c>
      <c r="D31" s="30">
        <f t="shared" si="0"/>
        <v>0</v>
      </c>
      <c r="E31" s="69"/>
    </row>
    <row r="32" spans="1:5" s="68" customFormat="1" ht="14.25">
      <c r="A32" s="34" t="s">
        <v>68</v>
      </c>
      <c r="B32" s="42">
        <v>0</v>
      </c>
      <c r="C32" s="79">
        <v>0.1</v>
      </c>
      <c r="D32" s="30">
        <f t="shared" si="0"/>
        <v>0</v>
      </c>
      <c r="E32" s="69"/>
    </row>
    <row r="33" spans="1:5" s="68" customFormat="1" ht="14.25">
      <c r="A33" s="34" t="s">
        <v>65</v>
      </c>
      <c r="B33" s="42">
        <v>0</v>
      </c>
      <c r="C33" s="79">
        <v>0.1</v>
      </c>
      <c r="D33" s="30">
        <f t="shared" si="0"/>
        <v>0</v>
      </c>
      <c r="E33" s="69"/>
    </row>
    <row r="34" spans="1:5" s="68" customFormat="1" ht="14.25">
      <c r="A34" s="34" t="s">
        <v>25</v>
      </c>
      <c r="B34" s="42">
        <v>0</v>
      </c>
      <c r="C34" s="79">
        <v>0.6</v>
      </c>
      <c r="D34" s="30">
        <f t="shared" si="0"/>
        <v>0</v>
      </c>
      <c r="E34" s="69"/>
    </row>
    <row r="35" spans="1:5" s="68" customFormat="1" ht="14.25">
      <c r="A35" s="34" t="s">
        <v>35</v>
      </c>
      <c r="B35" s="42">
        <v>0</v>
      </c>
      <c r="C35" s="79">
        <v>0.3</v>
      </c>
      <c r="D35" s="30">
        <f t="shared" si="0"/>
        <v>0</v>
      </c>
      <c r="E35" s="69"/>
    </row>
    <row r="36" spans="1:5" s="68" customFormat="1" ht="14.25">
      <c r="A36" s="34" t="s">
        <v>67</v>
      </c>
      <c r="B36" s="42">
        <v>0</v>
      </c>
      <c r="C36" s="79">
        <v>0.3</v>
      </c>
      <c r="D36" s="30">
        <f>IF(B36&lt;&gt;"",C36*B36,"")</f>
        <v>0</v>
      </c>
      <c r="E36" s="69"/>
    </row>
    <row r="37" spans="1:5" s="76" customFormat="1" ht="14.25">
      <c r="A37" s="22"/>
      <c r="B37" s="26"/>
      <c r="C37" s="27"/>
      <c r="D37" s="31"/>
      <c r="E37" s="22"/>
    </row>
    <row r="38" spans="1:5" s="80" customFormat="1" ht="15">
      <c r="A38" s="36" t="s">
        <v>1</v>
      </c>
      <c r="B38" s="54">
        <f>IF(SUM(B19:B36)&lt;&gt;0,SUM(B19:B36),"")</f>
      </c>
      <c r="C38" s="55">
        <f>IF(D38&lt;&gt;"",D38/B38,"")</f>
      </c>
      <c r="D38" s="56">
        <f>IF(SUM(D19:D36)&lt;&gt;0,SUM(D19:D36),"")</f>
      </c>
      <c r="E38" s="36"/>
    </row>
    <row r="39" spans="1:5" s="76" customFormat="1" ht="14.25">
      <c r="A39" s="22"/>
      <c r="B39" s="37"/>
      <c r="C39" s="38"/>
      <c r="D39" s="39"/>
      <c r="E39" s="22"/>
    </row>
    <row r="40" spans="1:5" s="76" customFormat="1" ht="14.25">
      <c r="A40" s="22"/>
      <c r="B40" s="40" t="s">
        <v>57</v>
      </c>
      <c r="C40" s="41">
        <f>IF(Berechnung!B18&lt;&gt;"",Berechnung!B18,"")</f>
        <v>0.1</v>
      </c>
      <c r="D40" s="22"/>
      <c r="E40" s="22"/>
    </row>
    <row r="41" spans="1:5" s="76" customFormat="1" ht="14.25">
      <c r="A41" s="22"/>
      <c r="B41" s="22"/>
      <c r="C41" s="22"/>
      <c r="D41" s="22"/>
      <c r="E41" s="22"/>
    </row>
    <row r="42" spans="1:5" s="76" customFormat="1" ht="14.25">
      <c r="A42" s="22"/>
      <c r="B42" s="22"/>
      <c r="C42" s="22"/>
      <c r="D42" s="22"/>
      <c r="E42" s="22"/>
    </row>
    <row r="43" spans="1:5" s="81" customFormat="1" ht="49.5" customHeight="1">
      <c r="A43" s="95" t="s">
        <v>71</v>
      </c>
      <c r="B43" s="96"/>
      <c r="C43" s="96"/>
      <c r="D43" s="96"/>
      <c r="E43" s="57"/>
    </row>
    <row r="44" spans="1:5" s="82" customFormat="1" ht="30" customHeight="1">
      <c r="A44" s="95" t="s">
        <v>61</v>
      </c>
      <c r="B44" s="96"/>
      <c r="C44" s="96"/>
      <c r="D44" s="96"/>
      <c r="E44" s="28"/>
    </row>
    <row r="45" spans="1:5" s="76" customFormat="1" ht="14.25">
      <c r="A45" s="22"/>
      <c r="B45" s="22"/>
      <c r="C45" s="22"/>
      <c r="D45" s="22"/>
      <c r="E45" s="22"/>
    </row>
    <row r="46" spans="1:5" s="76" customFormat="1" ht="14.25">
      <c r="A46" s="22"/>
      <c r="B46" s="22"/>
      <c r="C46" s="22"/>
      <c r="D46" s="22"/>
      <c r="E46" s="22"/>
    </row>
    <row r="47" spans="1:5" s="76" customFormat="1" ht="15.75">
      <c r="A47" s="12" t="s">
        <v>11</v>
      </c>
      <c r="B47" s="22"/>
      <c r="C47" s="22"/>
      <c r="D47" s="22"/>
      <c r="E47" s="22"/>
    </row>
    <row r="48" spans="1:5" s="76" customFormat="1" ht="14.25">
      <c r="A48" s="22"/>
      <c r="B48" s="28"/>
      <c r="C48" s="57"/>
      <c r="D48" s="22"/>
      <c r="E48" s="22"/>
    </row>
    <row r="49" spans="1:5" s="76" customFormat="1" ht="16.5">
      <c r="A49" s="36" t="s">
        <v>49</v>
      </c>
      <c r="B49" s="58">
        <f>IF(ISERR(Berechnung!B19)&lt;&gt;TRUE,Berechnung!B19,"")</f>
      </c>
      <c r="C49" s="59" t="s">
        <v>46</v>
      </c>
      <c r="D49" s="22"/>
      <c r="E49" s="22"/>
    </row>
    <row r="50" spans="1:5" s="76" customFormat="1" ht="18.75">
      <c r="A50" s="28" t="s">
        <v>29</v>
      </c>
      <c r="B50" s="35">
        <f>IF(ISERR(Berechnung!B26)&lt;&gt;TRUE,Berechnung!B26,"")</f>
      </c>
      <c r="C50" s="28" t="s">
        <v>13</v>
      </c>
      <c r="D50" s="22"/>
      <c r="E50" s="22"/>
    </row>
    <row r="51" spans="1:5" s="76" customFormat="1" ht="15.75" thickBot="1">
      <c r="A51" s="22"/>
      <c r="B51" s="14"/>
      <c r="C51" s="14"/>
      <c r="D51" s="22"/>
      <c r="E51" s="22"/>
    </row>
    <row r="52" spans="1:5" s="76" customFormat="1" ht="17.25">
      <c r="A52" s="36" t="s">
        <v>14</v>
      </c>
      <c r="B52" s="43">
        <f>IF(ISERR(Berechnung!B24)&lt;&gt;TRUE,IF(Berechnung!B24&lt;1,0,Berechnung!B24),"")</f>
      </c>
      <c r="C52" s="44" t="s">
        <v>30</v>
      </c>
      <c r="D52" s="22"/>
      <c r="E52" s="22"/>
    </row>
    <row r="53" spans="1:5" s="76" customFormat="1" ht="15" thickBot="1">
      <c r="A53" s="20" t="s">
        <v>58</v>
      </c>
      <c r="B53" s="62" t="e">
        <f>IF(B52=0,"--",((((B49/1000)*0.419703)*1.27324)^0.5)*1000)</f>
        <v>#VALUE!</v>
      </c>
      <c r="C53" s="45" t="s">
        <v>50</v>
      </c>
      <c r="D53" s="22"/>
      <c r="E53" s="22"/>
    </row>
    <row r="54" spans="1:5" s="76" customFormat="1" ht="15">
      <c r="A54" s="28" t="s">
        <v>59</v>
      </c>
      <c r="B54" s="13"/>
      <c r="C54" s="14"/>
      <c r="D54" s="83"/>
      <c r="E54" s="83"/>
    </row>
    <row r="55" spans="1:5" s="76" customFormat="1" ht="15">
      <c r="A55" s="28"/>
      <c r="B55" s="15"/>
      <c r="C55" s="14"/>
      <c r="D55" s="83"/>
      <c r="E55" s="83"/>
    </row>
    <row r="56" spans="1:5" s="76" customFormat="1" ht="14.25">
      <c r="A56" s="83"/>
      <c r="B56" s="83"/>
      <c r="C56" s="83"/>
      <c r="D56" s="83"/>
      <c r="E56" s="83"/>
    </row>
    <row r="57" spans="1:5" s="71" customFormat="1" ht="12.75">
      <c r="A57" s="70"/>
      <c r="B57" s="70"/>
      <c r="C57" s="70"/>
      <c r="D57" s="70"/>
      <c r="E57" s="70"/>
    </row>
  </sheetData>
  <sheetProtection password="CCBA" sheet="1" objects="1" scenarios="1" selectLockedCells="1"/>
  <mergeCells count="11">
    <mergeCell ref="A44:D44"/>
    <mergeCell ref="A4:D4"/>
    <mergeCell ref="A5:D5"/>
    <mergeCell ref="A2:D2"/>
    <mergeCell ref="A43:D43"/>
    <mergeCell ref="B10:D10"/>
    <mergeCell ref="B9:D9"/>
    <mergeCell ref="B8:D8"/>
    <mergeCell ref="B13:D13"/>
    <mergeCell ref="B12:D12"/>
    <mergeCell ref="B11:D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showRowColHeaders="0" zoomScalePageLayoutView="0" workbookViewId="0" topLeftCell="A1">
      <selection activeCell="K5" sqref="K5"/>
    </sheetView>
  </sheetViews>
  <sheetFormatPr defaultColWidth="11.421875" defaultRowHeight="12.75"/>
  <cols>
    <col min="1" max="1" width="2.57421875" style="86" customWidth="1"/>
    <col min="2" max="4" width="13.140625" style="86" customWidth="1"/>
    <col min="5" max="5" width="3.00390625" style="86" customWidth="1"/>
    <col min="6" max="6" width="11.421875" style="86" customWidth="1"/>
    <col min="7" max="7" width="10.421875" style="86" customWidth="1"/>
    <col min="8" max="8" width="6.28125" style="86" customWidth="1"/>
    <col min="9" max="9" width="2.28125" style="86" customWidth="1"/>
    <col min="10" max="10" width="15.7109375" style="86" customWidth="1"/>
    <col min="11" max="16384" width="11.421875" style="86" customWidth="1"/>
  </cols>
  <sheetData>
    <row r="1" spans="1:10" ht="12.75">
      <c r="A1" s="84"/>
      <c r="B1" s="84"/>
      <c r="C1" s="84"/>
      <c r="D1" s="84"/>
      <c r="E1" s="84"/>
      <c r="F1" s="84"/>
      <c r="G1" s="84"/>
      <c r="H1" s="84"/>
      <c r="I1" s="84"/>
      <c r="J1" s="85"/>
    </row>
    <row r="2" spans="1:10" ht="12.75">
      <c r="A2" s="84"/>
      <c r="B2" s="88" t="s">
        <v>73</v>
      </c>
      <c r="C2" s="84"/>
      <c r="D2" s="84"/>
      <c r="E2" s="84"/>
      <c r="F2" s="84"/>
      <c r="G2" s="84"/>
      <c r="H2" s="84"/>
      <c r="I2" s="84"/>
      <c r="J2" s="85"/>
    </row>
    <row r="3" spans="1:10" ht="19.5" customHeight="1">
      <c r="A3" s="84"/>
      <c r="B3" s="89" t="s">
        <v>74</v>
      </c>
      <c r="C3" s="84"/>
      <c r="D3" s="84"/>
      <c r="E3" s="84"/>
      <c r="F3" s="84"/>
      <c r="G3" s="84"/>
      <c r="H3" s="84"/>
      <c r="I3" s="84"/>
      <c r="J3" s="85"/>
    </row>
    <row r="4" spans="1:10" ht="12.75">
      <c r="A4" s="84"/>
      <c r="B4" s="90" t="s">
        <v>75</v>
      </c>
      <c r="C4" s="84"/>
      <c r="D4" s="84"/>
      <c r="E4" s="84"/>
      <c r="F4" s="84"/>
      <c r="G4" s="84"/>
      <c r="H4" s="84"/>
      <c r="I4" s="84"/>
      <c r="J4" s="85"/>
    </row>
    <row r="5" spans="1:10" ht="12.75">
      <c r="A5" s="84"/>
      <c r="B5" s="84"/>
      <c r="C5" s="84"/>
      <c r="D5" s="84"/>
      <c r="E5" s="84"/>
      <c r="F5" s="84"/>
      <c r="G5" s="84"/>
      <c r="H5" s="84"/>
      <c r="I5" s="84"/>
      <c r="J5" s="85"/>
    </row>
    <row r="6" spans="1:10" ht="12.75">
      <c r="A6" s="84"/>
      <c r="B6" s="84"/>
      <c r="C6" s="84"/>
      <c r="D6" s="84"/>
      <c r="E6" s="84"/>
      <c r="F6" s="84"/>
      <c r="G6" s="84"/>
      <c r="H6" s="84"/>
      <c r="I6" s="84"/>
      <c r="J6" s="85"/>
    </row>
    <row r="7" spans="1:10" ht="12.75">
      <c r="A7" s="84"/>
      <c r="B7" s="84"/>
      <c r="C7" s="84"/>
      <c r="D7" s="84"/>
      <c r="E7" s="84"/>
      <c r="F7" s="84"/>
      <c r="G7" s="84"/>
      <c r="H7" s="84"/>
      <c r="I7" s="84"/>
      <c r="J7" s="85"/>
    </row>
    <row r="8" spans="1:10" ht="12.75">
      <c r="A8" s="84"/>
      <c r="B8" s="84"/>
      <c r="C8" s="84"/>
      <c r="D8" s="84"/>
      <c r="E8" s="84"/>
      <c r="F8" s="84"/>
      <c r="G8" s="84"/>
      <c r="H8" s="84"/>
      <c r="I8" s="84"/>
      <c r="J8" s="85"/>
    </row>
    <row r="9" spans="1:10" ht="12.75">
      <c r="A9" s="84"/>
      <c r="B9" s="84"/>
      <c r="C9" s="84"/>
      <c r="D9" s="84"/>
      <c r="E9" s="84"/>
      <c r="F9" s="84"/>
      <c r="G9" s="84"/>
      <c r="H9" s="84"/>
      <c r="I9" s="84"/>
      <c r="J9" s="85"/>
    </row>
    <row r="10" spans="1:10" ht="12.75">
      <c r="A10" s="84"/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2.75">
      <c r="A11" s="84"/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2.75">
      <c r="A12" s="84"/>
      <c r="B12" s="84"/>
      <c r="C12" s="84"/>
      <c r="D12" s="84"/>
      <c r="E12" s="84"/>
      <c r="F12" s="84"/>
      <c r="G12" s="84"/>
      <c r="H12" s="84"/>
      <c r="I12" s="84"/>
      <c r="J12" s="85"/>
    </row>
    <row r="13" spans="1:10" ht="12.75">
      <c r="A13" s="84"/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84"/>
      <c r="B14" s="84"/>
      <c r="C14" s="84"/>
      <c r="D14" s="84"/>
      <c r="E14" s="84"/>
      <c r="F14" s="84"/>
      <c r="G14" s="84"/>
      <c r="H14" s="84"/>
      <c r="I14" s="84"/>
      <c r="J14" s="85"/>
    </row>
    <row r="15" spans="1:10" ht="12.75">
      <c r="A15" s="84"/>
      <c r="B15" s="84"/>
      <c r="C15" s="84"/>
      <c r="D15" s="84"/>
      <c r="E15" s="84"/>
      <c r="F15" s="84"/>
      <c r="G15" s="84"/>
      <c r="H15" s="84"/>
      <c r="I15" s="84"/>
      <c r="J15" s="85"/>
    </row>
    <row r="16" spans="1:10" ht="12.75">
      <c r="A16" s="84"/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12.75">
      <c r="A17" s="84"/>
      <c r="B17" s="84"/>
      <c r="C17" s="84"/>
      <c r="D17" s="84"/>
      <c r="E17" s="84"/>
      <c r="F17" s="84"/>
      <c r="G17" s="84"/>
      <c r="H17" s="84"/>
      <c r="I17" s="84"/>
      <c r="J17" s="85"/>
    </row>
    <row r="18" spans="1:10" ht="12.75">
      <c r="A18" s="84"/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2.75">
      <c r="A19" s="84"/>
      <c r="B19" s="84"/>
      <c r="C19" s="84"/>
      <c r="D19" s="84"/>
      <c r="E19" s="84"/>
      <c r="F19" s="84"/>
      <c r="G19" s="84"/>
      <c r="H19" s="84"/>
      <c r="I19" s="84"/>
      <c r="J19" s="85"/>
    </row>
    <row r="20" spans="1:10" ht="12.75">
      <c r="A20" s="84"/>
      <c r="B20" s="84"/>
      <c r="C20" s="84"/>
      <c r="D20" s="84"/>
      <c r="E20" s="84"/>
      <c r="F20" s="84"/>
      <c r="G20" s="84"/>
      <c r="H20" s="84"/>
      <c r="I20" s="84"/>
      <c r="J20" s="85"/>
    </row>
    <row r="21" spans="1:10" ht="12.75">
      <c r="A21" s="84"/>
      <c r="B21" s="84"/>
      <c r="C21" s="84"/>
      <c r="D21" s="84"/>
      <c r="E21" s="84"/>
      <c r="F21" s="84"/>
      <c r="G21" s="84"/>
      <c r="H21" s="84"/>
      <c r="I21" s="84"/>
      <c r="J21" s="85"/>
    </row>
    <row r="22" spans="1:10" ht="12.75">
      <c r="A22" s="84"/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12.75">
      <c r="A23" s="84"/>
      <c r="B23" s="84"/>
      <c r="C23" s="84"/>
      <c r="D23" s="84"/>
      <c r="E23" s="84"/>
      <c r="F23" s="84"/>
      <c r="G23" s="84"/>
      <c r="H23" s="84"/>
      <c r="I23" s="84"/>
      <c r="J23" s="85"/>
    </row>
    <row r="24" spans="1:10" ht="12.75">
      <c r="A24" s="84"/>
      <c r="B24" s="84"/>
      <c r="C24" s="84"/>
      <c r="D24" s="84"/>
      <c r="E24" s="84"/>
      <c r="F24" s="84"/>
      <c r="G24" s="84"/>
      <c r="H24" s="84"/>
      <c r="I24" s="84"/>
      <c r="J24" s="85"/>
    </row>
    <row r="25" spans="1:10" ht="12.75">
      <c r="A25" s="84"/>
      <c r="B25" s="84"/>
      <c r="C25" s="84"/>
      <c r="D25" s="84"/>
      <c r="E25" s="84"/>
      <c r="F25" s="84"/>
      <c r="G25" s="84"/>
      <c r="H25" s="84"/>
      <c r="I25" s="84"/>
      <c r="J25" s="85"/>
    </row>
    <row r="26" spans="1:10" ht="12.75">
      <c r="A26" s="84"/>
      <c r="B26" s="84"/>
      <c r="C26" s="84"/>
      <c r="D26" s="84"/>
      <c r="E26" s="84"/>
      <c r="F26" s="84"/>
      <c r="G26" s="84"/>
      <c r="H26" s="84"/>
      <c r="I26" s="84"/>
      <c r="J26" s="85"/>
    </row>
    <row r="27" spans="1:10" ht="12.75">
      <c r="A27" s="84"/>
      <c r="B27" s="84"/>
      <c r="C27" s="84"/>
      <c r="D27" s="84"/>
      <c r="E27" s="84"/>
      <c r="F27" s="84"/>
      <c r="G27" s="84"/>
      <c r="H27" s="84"/>
      <c r="I27" s="84"/>
      <c r="J27" s="85"/>
    </row>
    <row r="28" spans="1:10" ht="12.75">
      <c r="A28" s="84"/>
      <c r="B28" s="84"/>
      <c r="C28" s="84"/>
      <c r="D28" s="84"/>
      <c r="E28" s="84"/>
      <c r="F28" s="84"/>
      <c r="G28" s="84"/>
      <c r="H28" s="84"/>
      <c r="I28" s="84"/>
      <c r="J28" s="85"/>
    </row>
    <row r="29" spans="1:10" ht="12.75">
      <c r="A29" s="84"/>
      <c r="B29" s="84"/>
      <c r="C29" s="84"/>
      <c r="D29" s="84"/>
      <c r="E29" s="84"/>
      <c r="F29" s="84"/>
      <c r="G29" s="84"/>
      <c r="H29" s="84"/>
      <c r="I29" s="84"/>
      <c r="J29" s="85"/>
    </row>
    <row r="30" spans="1:10" ht="12.75">
      <c r="A30" s="84"/>
      <c r="B30" s="84"/>
      <c r="C30" s="84"/>
      <c r="D30" s="84"/>
      <c r="E30" s="84"/>
      <c r="F30" s="84"/>
      <c r="G30" s="84"/>
      <c r="H30" s="84"/>
      <c r="I30" s="84"/>
      <c r="J30" s="85"/>
    </row>
    <row r="31" spans="1:10" ht="12.75">
      <c r="A31" s="84"/>
      <c r="B31" s="84"/>
      <c r="C31" s="84"/>
      <c r="D31" s="84"/>
      <c r="E31" s="84"/>
      <c r="F31" s="84"/>
      <c r="G31" s="84"/>
      <c r="H31" s="84"/>
      <c r="I31" s="84"/>
      <c r="J31" s="85"/>
    </row>
    <row r="32" spans="1:10" ht="12.75">
      <c r="A32" s="84"/>
      <c r="B32" s="84"/>
      <c r="C32" s="84"/>
      <c r="D32" s="84"/>
      <c r="E32" s="84"/>
      <c r="F32" s="84"/>
      <c r="G32" s="84"/>
      <c r="H32" s="84"/>
      <c r="I32" s="84"/>
      <c r="J32" s="85"/>
    </row>
    <row r="33" spans="1:10" ht="12.75">
      <c r="A33" s="84"/>
      <c r="B33" s="91" t="s">
        <v>76</v>
      </c>
      <c r="C33" s="84"/>
      <c r="D33" s="84"/>
      <c r="E33" s="84"/>
      <c r="F33" s="84"/>
      <c r="G33" s="84"/>
      <c r="H33" s="84"/>
      <c r="I33" s="84"/>
      <c r="J33" s="85"/>
    </row>
    <row r="34" spans="1:10" ht="19.5" customHeight="1">
      <c r="A34" s="84"/>
      <c r="B34" s="92" t="s">
        <v>77</v>
      </c>
      <c r="C34" s="84"/>
      <c r="D34" s="84"/>
      <c r="E34" s="84"/>
      <c r="F34" s="84"/>
      <c r="G34" s="84"/>
      <c r="H34" s="84"/>
      <c r="I34" s="84"/>
      <c r="J34" s="85"/>
    </row>
    <row r="35" spans="1:10" ht="12.75">
      <c r="A35" s="84"/>
      <c r="B35" s="90" t="s">
        <v>78</v>
      </c>
      <c r="C35" s="84"/>
      <c r="D35" s="84"/>
      <c r="E35" s="84"/>
      <c r="F35" s="84"/>
      <c r="G35" s="84"/>
      <c r="H35" s="84"/>
      <c r="I35" s="84"/>
      <c r="J35" s="85"/>
    </row>
    <row r="36" spans="1:10" ht="12.75">
      <c r="A36" s="84"/>
      <c r="B36" s="84"/>
      <c r="C36" s="84"/>
      <c r="D36" s="84"/>
      <c r="E36" s="84"/>
      <c r="F36" s="84"/>
      <c r="G36" s="84"/>
      <c r="H36" s="84"/>
      <c r="I36" s="84"/>
      <c r="J36" s="85"/>
    </row>
    <row r="37" spans="1:10" ht="12.75">
      <c r="A37" s="84"/>
      <c r="B37" s="84"/>
      <c r="C37" s="84"/>
      <c r="D37" s="84"/>
      <c r="E37" s="84"/>
      <c r="F37" s="84"/>
      <c r="G37" s="84"/>
      <c r="H37" s="84"/>
      <c r="I37" s="84"/>
      <c r="J37" s="85"/>
    </row>
    <row r="38" spans="1:10" ht="12.75">
      <c r="A38" s="84"/>
      <c r="B38" s="84"/>
      <c r="C38" s="84"/>
      <c r="D38" s="84"/>
      <c r="E38" s="84"/>
      <c r="F38" s="84"/>
      <c r="G38" s="84"/>
      <c r="H38" s="84"/>
      <c r="I38" s="84"/>
      <c r="J38" s="85"/>
    </row>
    <row r="39" spans="1:10" ht="12.75">
      <c r="A39" s="84"/>
      <c r="B39" s="84"/>
      <c r="C39" s="84"/>
      <c r="D39" s="84"/>
      <c r="E39" s="84"/>
      <c r="F39" s="84"/>
      <c r="G39" s="84"/>
      <c r="H39" s="84"/>
      <c r="I39" s="84"/>
      <c r="J39" s="85"/>
    </row>
    <row r="40" spans="1:10" ht="12.75">
      <c r="A40" s="84"/>
      <c r="B40" s="84"/>
      <c r="C40" s="84"/>
      <c r="D40" s="84"/>
      <c r="E40" s="84"/>
      <c r="F40" s="84"/>
      <c r="G40" s="84"/>
      <c r="H40" s="84"/>
      <c r="I40" s="84"/>
      <c r="J40" s="85"/>
    </row>
    <row r="41" spans="1:10" ht="12.75">
      <c r="A41" s="84"/>
      <c r="B41" s="84"/>
      <c r="C41" s="84"/>
      <c r="D41" s="84"/>
      <c r="E41" s="84"/>
      <c r="F41" s="84"/>
      <c r="G41" s="84"/>
      <c r="H41" s="84"/>
      <c r="I41" s="84"/>
      <c r="J41" s="85"/>
    </row>
    <row r="42" spans="1:10" ht="12.75">
      <c r="A42" s="84"/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2.75">
      <c r="A43" s="84"/>
      <c r="B43" s="84"/>
      <c r="C43" s="84"/>
      <c r="D43" s="84"/>
      <c r="E43" s="84"/>
      <c r="F43" s="84"/>
      <c r="G43" s="84"/>
      <c r="H43" s="84"/>
      <c r="I43" s="84"/>
      <c r="J43" s="85"/>
    </row>
    <row r="44" spans="1:10" ht="12.75">
      <c r="A44" s="84"/>
      <c r="B44" s="84"/>
      <c r="C44" s="84"/>
      <c r="D44" s="84"/>
      <c r="E44" s="84"/>
      <c r="F44" s="84"/>
      <c r="G44" s="84"/>
      <c r="H44" s="84"/>
      <c r="I44" s="84"/>
      <c r="J44" s="85"/>
    </row>
    <row r="45" spans="1:10" ht="12.75">
      <c r="A45" s="84"/>
      <c r="B45" s="84"/>
      <c r="C45" s="84"/>
      <c r="D45" s="84"/>
      <c r="E45" s="84"/>
      <c r="F45" s="84"/>
      <c r="G45" s="84"/>
      <c r="H45" s="84"/>
      <c r="I45" s="84"/>
      <c r="J45" s="85"/>
    </row>
    <row r="46" spans="1:10" ht="12.75">
      <c r="A46" s="84"/>
      <c r="B46" s="84"/>
      <c r="C46" s="84"/>
      <c r="D46" s="84"/>
      <c r="E46" s="84"/>
      <c r="F46" s="84"/>
      <c r="G46" s="84"/>
      <c r="H46" s="84"/>
      <c r="I46" s="84"/>
      <c r="J46" s="85"/>
    </row>
    <row r="47" spans="1:10" ht="12.75">
      <c r="A47" s="84"/>
      <c r="B47" s="84"/>
      <c r="C47" s="84"/>
      <c r="D47" s="84"/>
      <c r="E47" s="84"/>
      <c r="F47" s="84"/>
      <c r="G47" s="84"/>
      <c r="H47" s="84"/>
      <c r="I47" s="84"/>
      <c r="J47" s="85"/>
    </row>
    <row r="48" spans="1:10" ht="12.75">
      <c r="A48" s="84"/>
      <c r="B48" s="84"/>
      <c r="C48" s="84"/>
      <c r="D48" s="84"/>
      <c r="E48" s="84"/>
      <c r="F48" s="84"/>
      <c r="G48" s="84"/>
      <c r="H48" s="84"/>
      <c r="I48" s="84"/>
      <c r="J48" s="85"/>
    </row>
    <row r="49" spans="1:10" ht="12.75">
      <c r="A49" s="84"/>
      <c r="B49" s="84"/>
      <c r="C49" s="84"/>
      <c r="D49" s="84"/>
      <c r="E49" s="84"/>
      <c r="F49" s="84"/>
      <c r="G49" s="84"/>
      <c r="H49" s="84"/>
      <c r="I49" s="84"/>
      <c r="J49" s="85"/>
    </row>
    <row r="50" spans="1:10" ht="6.75" customHeight="1">
      <c r="A50" s="84"/>
      <c r="B50" s="84"/>
      <c r="C50" s="84"/>
      <c r="D50" s="84"/>
      <c r="E50" s="84"/>
      <c r="F50" s="84"/>
      <c r="G50" s="84"/>
      <c r="H50" s="84"/>
      <c r="I50" s="84"/>
      <c r="J50" s="85"/>
    </row>
    <row r="51" spans="1:10" ht="12.75">
      <c r="A51" s="84"/>
      <c r="B51" s="84"/>
      <c r="C51" s="84"/>
      <c r="D51" s="84"/>
      <c r="E51" s="84"/>
      <c r="F51" s="84"/>
      <c r="G51" s="84"/>
      <c r="H51" s="84"/>
      <c r="I51" s="84"/>
      <c r="J51" s="85"/>
    </row>
    <row r="52" spans="1:10" ht="12.75">
      <c r="A52" s="84"/>
      <c r="B52" s="84"/>
      <c r="C52" s="84"/>
      <c r="D52" s="84"/>
      <c r="E52" s="84"/>
      <c r="F52" s="84"/>
      <c r="G52" s="84"/>
      <c r="H52" s="84"/>
      <c r="I52" s="84"/>
      <c r="J52" s="85"/>
    </row>
    <row r="53" spans="1:10" ht="12.75">
      <c r="A53" s="84"/>
      <c r="B53" s="84"/>
      <c r="C53" s="84"/>
      <c r="D53" s="84"/>
      <c r="E53" s="84"/>
      <c r="F53" s="84"/>
      <c r="G53" s="84"/>
      <c r="H53" s="84"/>
      <c r="I53" s="84"/>
      <c r="J53" s="85"/>
    </row>
    <row r="54" spans="1:10" ht="12.75">
      <c r="A54" s="84"/>
      <c r="B54" s="84"/>
      <c r="C54" s="84"/>
      <c r="D54" s="84"/>
      <c r="E54" s="84"/>
      <c r="F54" s="84"/>
      <c r="G54" s="84"/>
      <c r="H54" s="84"/>
      <c r="I54" s="84"/>
      <c r="J54" s="85"/>
    </row>
    <row r="55" spans="1:10" ht="12.75">
      <c r="A55" s="84"/>
      <c r="B55" s="84"/>
      <c r="C55" s="84"/>
      <c r="D55" s="84"/>
      <c r="E55" s="84"/>
      <c r="F55" s="84"/>
      <c r="G55" s="84"/>
      <c r="H55" s="84"/>
      <c r="I55" s="84"/>
      <c r="J55" s="85"/>
    </row>
    <row r="56" spans="1:10" ht="12.75">
      <c r="A56" s="84"/>
      <c r="B56" s="84"/>
      <c r="C56" s="84"/>
      <c r="D56" s="84"/>
      <c r="E56" s="84"/>
      <c r="F56" s="84"/>
      <c r="G56" s="84"/>
      <c r="H56" s="84"/>
      <c r="I56" s="84"/>
      <c r="J56" s="85"/>
    </row>
    <row r="57" spans="1:10" ht="12.75">
      <c r="A57" s="84"/>
      <c r="B57" s="84"/>
      <c r="C57" s="84"/>
      <c r="D57" s="84"/>
      <c r="E57" s="84"/>
      <c r="F57" s="84"/>
      <c r="G57" s="84"/>
      <c r="H57" s="84"/>
      <c r="I57" s="84"/>
      <c r="J57" s="85"/>
    </row>
    <row r="58" spans="1:10" ht="12.75">
      <c r="A58" s="84"/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2.75">
      <c r="A59" s="84"/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12.75">
      <c r="A60" s="84"/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4.25">
      <c r="A61" s="87"/>
      <c r="B61" s="87"/>
      <c r="C61" s="87"/>
      <c r="D61" s="87"/>
      <c r="E61" s="87"/>
      <c r="F61" s="87"/>
      <c r="G61" s="87"/>
      <c r="H61" s="87"/>
      <c r="I61" s="84"/>
      <c r="J61" s="85"/>
    </row>
    <row r="62" spans="1:10" ht="14.25">
      <c r="A62" s="87"/>
      <c r="B62" s="87"/>
      <c r="C62" s="87"/>
      <c r="D62" s="87"/>
      <c r="E62" s="87"/>
      <c r="F62" s="87"/>
      <c r="G62" s="87"/>
      <c r="H62" s="87"/>
      <c r="I62" s="84"/>
      <c r="J62" s="85"/>
    </row>
    <row r="63" spans="1:10" ht="12.75">
      <c r="A63" s="84"/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12.75">
      <c r="A64" s="84"/>
      <c r="B64" s="93" t="s">
        <v>79</v>
      </c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5"/>
      <c r="B65" s="93" t="s">
        <v>80</v>
      </c>
      <c r="C65" s="85"/>
      <c r="D65" s="85"/>
      <c r="E65" s="85"/>
      <c r="F65" s="85"/>
      <c r="G65" s="85"/>
      <c r="H65" s="85"/>
      <c r="I65" s="85"/>
      <c r="J65" s="85"/>
    </row>
    <row r="66" spans="1:10" ht="12.75">
      <c r="A66" s="85"/>
      <c r="B66" s="93" t="s">
        <v>81</v>
      </c>
      <c r="C66" s="85"/>
      <c r="D66" s="85"/>
      <c r="E66" s="85"/>
      <c r="F66" s="85"/>
      <c r="G66" s="85"/>
      <c r="H66" s="85"/>
      <c r="I66" s="85"/>
      <c r="J66" s="85"/>
    </row>
    <row r="67" spans="1:10" ht="12.75">
      <c r="A67" s="85"/>
      <c r="B67" s="85"/>
      <c r="C67" s="85"/>
      <c r="D67" s="85"/>
      <c r="E67" s="85"/>
      <c r="F67" s="85"/>
      <c r="G67" s="85"/>
      <c r="H67" s="85"/>
      <c r="I67" s="85"/>
      <c r="J67" s="85"/>
    </row>
    <row r="68" spans="1:10" ht="12.75">
      <c r="A68" s="85"/>
      <c r="B68" s="85"/>
      <c r="C68" s="85"/>
      <c r="D68" s="85"/>
      <c r="E68" s="85"/>
      <c r="F68" s="85"/>
      <c r="G68" s="85"/>
      <c r="H68" s="85"/>
      <c r="I68" s="85"/>
      <c r="J68" s="85"/>
    </row>
  </sheetData>
  <sheetProtection password="CCBA" sheet="1" objects="1" scenarios="1" selectLockedCells="1" selectUnlockedCells="1"/>
  <printOptions horizontalCentered="1" verticalCentered="1"/>
  <pageMargins left="0.47" right="0.19" top="0.6692913385826772" bottom="0.708661417322834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GridLines="0" showRowColHeaders="0" zoomScale="90" zoomScaleNormal="90" zoomScalePageLayoutView="0" workbookViewId="0" topLeftCell="A1">
      <selection activeCell="I39" sqref="I39"/>
    </sheetView>
  </sheetViews>
  <sheetFormatPr defaultColWidth="11.421875" defaultRowHeight="12.75"/>
  <cols>
    <col min="1" max="6" width="11.421875" style="86" customWidth="1"/>
    <col min="7" max="7" width="22.28125" style="86" customWidth="1"/>
    <col min="8" max="8" width="17.7109375" style="86" customWidth="1"/>
    <col min="9" max="16384" width="11.421875" style="86" customWidth="1"/>
  </cols>
  <sheetData>
    <row r="1" spans="1:7" ht="12.75">
      <c r="A1" s="85"/>
      <c r="B1" s="85"/>
      <c r="C1" s="85"/>
      <c r="D1" s="85"/>
      <c r="E1" s="85"/>
      <c r="F1" s="85"/>
      <c r="G1" s="85"/>
    </row>
    <row r="2" spans="1:7" ht="12.75">
      <c r="A2" s="85"/>
      <c r="B2" s="85"/>
      <c r="C2" s="85"/>
      <c r="D2" s="85"/>
      <c r="E2" s="85"/>
      <c r="F2" s="85"/>
      <c r="G2" s="85"/>
    </row>
    <row r="3" spans="1:7" ht="12.75">
      <c r="A3" s="85"/>
      <c r="B3" s="85"/>
      <c r="C3" s="85"/>
      <c r="D3" s="85"/>
      <c r="E3" s="85"/>
      <c r="F3" s="85"/>
      <c r="G3" s="85"/>
    </row>
    <row r="4" spans="1:7" ht="12.75">
      <c r="A4" s="85"/>
      <c r="B4" s="85"/>
      <c r="C4" s="85"/>
      <c r="D4" s="85"/>
      <c r="E4" s="85"/>
      <c r="F4" s="85"/>
      <c r="G4" s="85"/>
    </row>
    <row r="5" spans="1:7" ht="12.75">
      <c r="A5" s="85"/>
      <c r="B5" s="85"/>
      <c r="C5" s="85"/>
      <c r="D5" s="85"/>
      <c r="E5" s="85"/>
      <c r="F5" s="85"/>
      <c r="G5" s="85"/>
    </row>
    <row r="6" spans="1:7" ht="12.75">
      <c r="A6" s="85"/>
      <c r="B6" s="85"/>
      <c r="C6" s="85"/>
      <c r="D6" s="85"/>
      <c r="E6" s="85"/>
      <c r="F6" s="85"/>
      <c r="G6" s="85"/>
    </row>
    <row r="7" spans="1:7" ht="12.75">
      <c r="A7" s="85"/>
      <c r="B7" s="85"/>
      <c r="C7" s="85"/>
      <c r="D7" s="85"/>
      <c r="E7" s="85"/>
      <c r="F7" s="85"/>
      <c r="G7" s="85"/>
    </row>
    <row r="8" spans="1:7" ht="12.75">
      <c r="A8" s="85"/>
      <c r="B8" s="85"/>
      <c r="C8" s="85"/>
      <c r="D8" s="85"/>
      <c r="E8" s="85"/>
      <c r="F8" s="85"/>
      <c r="G8" s="85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85"/>
      <c r="B10" s="85"/>
      <c r="C10" s="85"/>
      <c r="D10" s="85"/>
      <c r="E10" s="85"/>
      <c r="F10" s="85"/>
      <c r="G10" s="85"/>
    </row>
    <row r="11" spans="1:7" ht="12.75">
      <c r="A11" s="85"/>
      <c r="B11" s="85"/>
      <c r="C11" s="85"/>
      <c r="D11" s="85"/>
      <c r="E11" s="85"/>
      <c r="F11" s="85"/>
      <c r="G11" s="85"/>
    </row>
    <row r="12" spans="1:7" ht="12.75">
      <c r="A12" s="85"/>
      <c r="B12" s="85"/>
      <c r="C12" s="85"/>
      <c r="D12" s="85"/>
      <c r="E12" s="85"/>
      <c r="F12" s="85"/>
      <c r="G12" s="85"/>
    </row>
    <row r="13" spans="1:7" ht="12.75">
      <c r="A13" s="85"/>
      <c r="B13" s="85"/>
      <c r="C13" s="85"/>
      <c r="D13" s="85"/>
      <c r="E13" s="85"/>
      <c r="F13" s="85"/>
      <c r="G13" s="85"/>
    </row>
    <row r="14" spans="1:7" ht="12.75">
      <c r="A14" s="85"/>
      <c r="B14" s="85"/>
      <c r="C14" s="85"/>
      <c r="D14" s="85"/>
      <c r="E14" s="85"/>
      <c r="F14" s="85"/>
      <c r="G14" s="85"/>
    </row>
    <row r="15" spans="1:7" ht="12.75">
      <c r="A15" s="85"/>
      <c r="B15" s="85"/>
      <c r="C15" s="85"/>
      <c r="D15" s="85"/>
      <c r="E15" s="85"/>
      <c r="F15" s="85"/>
      <c r="G15" s="85"/>
    </row>
    <row r="16" spans="1:7" ht="12.75">
      <c r="A16" s="85"/>
      <c r="B16" s="85"/>
      <c r="C16" s="85"/>
      <c r="D16" s="85"/>
      <c r="E16" s="85"/>
      <c r="F16" s="85"/>
      <c r="G16" s="85"/>
    </row>
    <row r="17" spans="1:7" ht="12.75">
      <c r="A17" s="85"/>
      <c r="B17" s="85"/>
      <c r="C17" s="85"/>
      <c r="D17" s="85"/>
      <c r="E17" s="85"/>
      <c r="F17" s="85"/>
      <c r="G17" s="85"/>
    </row>
    <row r="18" spans="1:7" ht="12.75">
      <c r="A18" s="85"/>
      <c r="B18" s="85"/>
      <c r="C18" s="85"/>
      <c r="D18" s="85"/>
      <c r="E18" s="85"/>
      <c r="F18" s="85"/>
      <c r="G18" s="85"/>
    </row>
    <row r="19" spans="1:7" ht="12.75">
      <c r="A19" s="85"/>
      <c r="B19" s="85"/>
      <c r="C19" s="85"/>
      <c r="D19" s="85"/>
      <c r="E19" s="85"/>
      <c r="F19" s="85"/>
      <c r="G19" s="85"/>
    </row>
    <row r="20" spans="1:7" ht="12.75">
      <c r="A20" s="85"/>
      <c r="B20" s="85"/>
      <c r="C20" s="85"/>
      <c r="D20" s="85"/>
      <c r="E20" s="85"/>
      <c r="F20" s="85"/>
      <c r="G20" s="85"/>
    </row>
    <row r="21" spans="1:7" ht="12.75">
      <c r="A21" s="85"/>
      <c r="B21" s="85"/>
      <c r="C21" s="85"/>
      <c r="D21" s="85"/>
      <c r="E21" s="85"/>
      <c r="F21" s="85"/>
      <c r="G21" s="85"/>
    </row>
    <row r="22" spans="1:7" ht="12.75">
      <c r="A22" s="85"/>
      <c r="B22" s="85"/>
      <c r="C22" s="85"/>
      <c r="D22" s="85"/>
      <c r="E22" s="85"/>
      <c r="F22" s="85"/>
      <c r="G22" s="85"/>
    </row>
    <row r="23" spans="1:7" ht="12.75">
      <c r="A23" s="85"/>
      <c r="B23" s="85"/>
      <c r="C23" s="85"/>
      <c r="D23" s="85"/>
      <c r="E23" s="85"/>
      <c r="F23" s="85"/>
      <c r="G23" s="85"/>
    </row>
    <row r="24" spans="1:7" ht="12.75">
      <c r="A24" s="85"/>
      <c r="B24" s="85"/>
      <c r="C24" s="85"/>
      <c r="D24" s="85"/>
      <c r="E24" s="85"/>
      <c r="F24" s="85"/>
      <c r="G24" s="85"/>
    </row>
    <row r="25" spans="1:7" ht="12.75">
      <c r="A25" s="85"/>
      <c r="B25" s="85"/>
      <c r="C25" s="85"/>
      <c r="D25" s="85"/>
      <c r="E25" s="85"/>
      <c r="F25" s="85"/>
      <c r="G25" s="85"/>
    </row>
    <row r="26" spans="1:7" ht="12.75">
      <c r="A26" s="85"/>
      <c r="B26" s="85"/>
      <c r="C26" s="85"/>
      <c r="D26" s="85"/>
      <c r="E26" s="85"/>
      <c r="F26" s="85"/>
      <c r="G26" s="85"/>
    </row>
    <row r="27" spans="1:7" ht="12.75">
      <c r="A27" s="85"/>
      <c r="B27" s="85"/>
      <c r="C27" s="85"/>
      <c r="D27" s="85"/>
      <c r="E27" s="85"/>
      <c r="F27" s="85"/>
      <c r="G27" s="85"/>
    </row>
    <row r="28" spans="1:7" ht="12.75">
      <c r="A28" s="85"/>
      <c r="B28" s="85"/>
      <c r="C28" s="85"/>
      <c r="D28" s="85"/>
      <c r="E28" s="85"/>
      <c r="F28" s="85"/>
      <c r="G28" s="85"/>
    </row>
    <row r="29" spans="1:7" ht="12.75">
      <c r="A29" s="85"/>
      <c r="B29" s="85"/>
      <c r="C29" s="85"/>
      <c r="D29" s="85"/>
      <c r="E29" s="85"/>
      <c r="F29" s="85"/>
      <c r="G29" s="85"/>
    </row>
    <row r="30" spans="1:7" ht="12.75">
      <c r="A30" s="85"/>
      <c r="B30" s="85"/>
      <c r="C30" s="85"/>
      <c r="D30" s="85"/>
      <c r="E30" s="85"/>
      <c r="F30" s="85"/>
      <c r="G30" s="85"/>
    </row>
    <row r="31" spans="1:7" ht="12.75">
      <c r="A31" s="85"/>
      <c r="B31" s="85"/>
      <c r="C31" s="85"/>
      <c r="D31" s="85"/>
      <c r="E31" s="85"/>
      <c r="F31" s="85"/>
      <c r="G31" s="85"/>
    </row>
    <row r="32" spans="1:7" ht="12.75">
      <c r="A32" s="85"/>
      <c r="B32" s="85"/>
      <c r="C32" s="85"/>
      <c r="D32" s="85"/>
      <c r="E32" s="85"/>
      <c r="F32" s="85"/>
      <c r="G32" s="85"/>
    </row>
    <row r="33" spans="1:7" ht="12.75">
      <c r="A33" s="85"/>
      <c r="B33" s="85"/>
      <c r="C33" s="85"/>
      <c r="D33" s="85"/>
      <c r="E33" s="85"/>
      <c r="F33" s="85"/>
      <c r="G33" s="85"/>
    </row>
    <row r="34" spans="1:7" ht="12.75">
      <c r="A34" s="85"/>
      <c r="B34" s="85"/>
      <c r="C34" s="85"/>
      <c r="D34" s="85"/>
      <c r="E34" s="85"/>
      <c r="F34" s="85"/>
      <c r="G34" s="85"/>
    </row>
    <row r="35" spans="1:7" ht="12.75">
      <c r="A35" s="85"/>
      <c r="B35" s="85"/>
      <c r="C35" s="85"/>
      <c r="D35" s="85"/>
      <c r="E35" s="85"/>
      <c r="F35" s="85"/>
      <c r="G35" s="85"/>
    </row>
    <row r="36" spans="1:7" ht="12.75">
      <c r="A36" s="85"/>
      <c r="B36" s="85"/>
      <c r="C36" s="85"/>
      <c r="D36" s="85"/>
      <c r="E36" s="85"/>
      <c r="F36" s="85"/>
      <c r="G36" s="85"/>
    </row>
    <row r="37" spans="1:7" ht="12.75">
      <c r="A37" s="85"/>
      <c r="B37" s="85"/>
      <c r="C37" s="85"/>
      <c r="D37" s="85"/>
      <c r="E37" s="85"/>
      <c r="F37" s="85"/>
      <c r="G37" s="85"/>
    </row>
    <row r="38" spans="1:7" ht="12.75">
      <c r="A38" s="85"/>
      <c r="B38" s="85"/>
      <c r="C38" s="85"/>
      <c r="D38" s="85"/>
      <c r="E38" s="85"/>
      <c r="F38" s="85"/>
      <c r="G38" s="85"/>
    </row>
    <row r="39" spans="1:7" ht="12.75">
      <c r="A39" s="85"/>
      <c r="B39" s="85"/>
      <c r="C39" s="85"/>
      <c r="D39" s="85"/>
      <c r="E39" s="85"/>
      <c r="F39" s="85"/>
      <c r="G39" s="85"/>
    </row>
    <row r="40" spans="1:7" ht="12.75">
      <c r="A40" s="85"/>
      <c r="B40" s="85"/>
      <c r="C40" s="85"/>
      <c r="D40" s="85"/>
      <c r="E40" s="85"/>
      <c r="F40" s="85"/>
      <c r="G40" s="85"/>
    </row>
    <row r="41" spans="1:7" ht="12.75">
      <c r="A41" s="85"/>
      <c r="B41" s="85"/>
      <c r="C41" s="85"/>
      <c r="D41" s="85"/>
      <c r="E41" s="85"/>
      <c r="F41" s="85"/>
      <c r="G41" s="85"/>
    </row>
    <row r="42" spans="1:7" ht="12.75">
      <c r="A42" s="85"/>
      <c r="B42" s="85"/>
      <c r="C42" s="85"/>
      <c r="D42" s="85"/>
      <c r="E42" s="85"/>
      <c r="F42" s="85"/>
      <c r="G42" s="85"/>
    </row>
    <row r="43" spans="1:7" ht="12.75">
      <c r="A43" s="85"/>
      <c r="B43" s="85"/>
      <c r="C43" s="85"/>
      <c r="D43" s="85"/>
      <c r="E43" s="85"/>
      <c r="F43" s="85"/>
      <c r="G43" s="85"/>
    </row>
    <row r="44" spans="1:7" ht="12.75">
      <c r="A44" s="85"/>
      <c r="B44" s="85"/>
      <c r="C44" s="85"/>
      <c r="D44" s="85"/>
      <c r="E44" s="85"/>
      <c r="F44" s="85"/>
      <c r="G44" s="85"/>
    </row>
    <row r="45" spans="1:7" ht="12.75">
      <c r="A45" s="85"/>
      <c r="B45" s="85"/>
      <c r="C45" s="85"/>
      <c r="D45" s="85"/>
      <c r="E45" s="85"/>
      <c r="F45" s="85"/>
      <c r="G45" s="85"/>
    </row>
    <row r="46" spans="1:7" ht="12.75">
      <c r="A46" s="85"/>
      <c r="B46" s="85"/>
      <c r="C46" s="85"/>
      <c r="D46" s="85"/>
      <c r="E46" s="85"/>
      <c r="F46" s="85"/>
      <c r="G46" s="85"/>
    </row>
    <row r="47" spans="1:7" ht="12.75">
      <c r="A47" s="85"/>
      <c r="B47" s="85"/>
      <c r="C47" s="85"/>
      <c r="D47" s="85"/>
      <c r="E47" s="85"/>
      <c r="F47" s="85"/>
      <c r="G47" s="85"/>
    </row>
    <row r="48" spans="1:7" ht="12.75">
      <c r="A48" s="85"/>
      <c r="B48" s="85"/>
      <c r="C48" s="85"/>
      <c r="D48" s="85"/>
      <c r="E48" s="85"/>
      <c r="F48" s="85"/>
      <c r="G48" s="85"/>
    </row>
    <row r="49" spans="1:7" ht="12.75">
      <c r="A49" s="85"/>
      <c r="B49" s="85"/>
      <c r="C49" s="85"/>
      <c r="D49" s="85"/>
      <c r="E49" s="85"/>
      <c r="F49" s="85"/>
      <c r="G49" s="85"/>
    </row>
    <row r="50" spans="1:7" ht="12.75">
      <c r="A50" s="85"/>
      <c r="B50" s="85"/>
      <c r="C50" s="85"/>
      <c r="D50" s="85"/>
      <c r="E50" s="85"/>
      <c r="F50" s="85"/>
      <c r="G50" s="85"/>
    </row>
    <row r="51" spans="1:7" ht="12.75">
      <c r="A51" s="85"/>
      <c r="B51" s="85"/>
      <c r="C51" s="85"/>
      <c r="D51" s="85"/>
      <c r="E51" s="85"/>
      <c r="F51" s="85"/>
      <c r="G51" s="85"/>
    </row>
    <row r="52" spans="1:7" ht="12.75">
      <c r="A52" s="85"/>
      <c r="B52" s="85"/>
      <c r="C52" s="85"/>
      <c r="D52" s="85"/>
      <c r="E52" s="85"/>
      <c r="F52" s="85"/>
      <c r="G52" s="85"/>
    </row>
    <row r="53" spans="1:7" ht="12.75">
      <c r="A53" s="85"/>
      <c r="B53" s="85"/>
      <c r="C53" s="85"/>
      <c r="D53" s="85"/>
      <c r="E53" s="85"/>
      <c r="F53" s="85"/>
      <c r="G53" s="85"/>
    </row>
    <row r="54" spans="1:7" ht="12.75">
      <c r="A54" s="85"/>
      <c r="B54" s="85"/>
      <c r="C54" s="85"/>
      <c r="D54" s="85"/>
      <c r="E54" s="85"/>
      <c r="F54" s="85"/>
      <c r="G54" s="85"/>
    </row>
    <row r="55" spans="1:7" ht="12.75">
      <c r="A55" s="85"/>
      <c r="B55" s="85"/>
      <c r="C55" s="85"/>
      <c r="D55" s="85"/>
      <c r="E55" s="85"/>
      <c r="F55" s="85"/>
      <c r="G55" s="85"/>
    </row>
    <row r="56" spans="1:7" ht="12.75">
      <c r="A56" s="85"/>
      <c r="B56" s="85"/>
      <c r="C56" s="85"/>
      <c r="D56" s="85"/>
      <c r="E56" s="85"/>
      <c r="F56" s="85"/>
      <c r="G56" s="85"/>
    </row>
    <row r="57" spans="1:7" ht="12.75">
      <c r="A57" s="85"/>
      <c r="B57" s="85"/>
      <c r="C57" s="85"/>
      <c r="D57" s="85"/>
      <c r="E57" s="85"/>
      <c r="F57" s="85"/>
      <c r="G57" s="85"/>
    </row>
  </sheetData>
  <sheetProtection password="CCBA" sheet="1" objects="1" scenarios="1" selectLockedCells="1" selectUnlockedCells="1"/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3"/>
  <legacyDrawing r:id="rId2"/>
  <oleObjects>
    <oleObject progId="Dokument" shapeId="101311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48.140625" style="1" customWidth="1"/>
    <col min="2" max="2" width="11.421875" style="1" customWidth="1"/>
    <col min="3" max="3" width="8.421875" style="1" customWidth="1"/>
    <col min="4" max="10" width="11.421875" style="1" customWidth="1"/>
    <col min="11" max="11" width="2.8515625" style="1" customWidth="1"/>
    <col min="12" max="12" width="19.8515625" style="1" customWidth="1"/>
    <col min="13" max="16384" width="11.421875" style="1" customWidth="1"/>
  </cols>
  <sheetData>
    <row r="1" ht="20.25">
      <c r="A1" s="16" t="s">
        <v>17</v>
      </c>
    </row>
    <row r="2" ht="12.75">
      <c r="A2" s="1" t="s">
        <v>41</v>
      </c>
    </row>
    <row r="6" spans="1:4" ht="12.75">
      <c r="A6" s="2" t="s">
        <v>2</v>
      </c>
      <c r="D6" s="17" t="s">
        <v>33</v>
      </c>
    </row>
    <row r="8" spans="1:10" ht="12.75">
      <c r="A8" s="1" t="s">
        <v>6</v>
      </c>
      <c r="B8" s="4">
        <v>5</v>
      </c>
      <c r="C8" s="1" t="s">
        <v>7</v>
      </c>
      <c r="D8" s="1" t="s">
        <v>18</v>
      </c>
      <c r="J8" s="6"/>
    </row>
    <row r="9" spans="1:13" ht="14.25">
      <c r="A9" s="1" t="s">
        <v>5</v>
      </c>
      <c r="B9" s="4">
        <v>40.722</v>
      </c>
      <c r="C9" s="1" t="s">
        <v>4</v>
      </c>
      <c r="D9" s="1" t="s">
        <v>18</v>
      </c>
      <c r="J9" s="6"/>
      <c r="L9" s="6"/>
      <c r="M9" s="6"/>
    </row>
    <row r="10" spans="1:13" ht="12.75">
      <c r="A10" s="1" t="s">
        <v>3</v>
      </c>
      <c r="B10" s="4">
        <v>14</v>
      </c>
      <c r="C10" s="1" t="s">
        <v>10</v>
      </c>
      <c r="D10" s="1" t="s">
        <v>18</v>
      </c>
      <c r="J10" s="6"/>
      <c r="L10" s="6"/>
      <c r="M10" s="6"/>
    </row>
    <row r="11" spans="10:13" ht="12.75">
      <c r="J11" s="21"/>
      <c r="L11" s="21"/>
      <c r="M11" s="21"/>
    </row>
    <row r="12" spans="10:13" ht="14.25">
      <c r="J12" s="29"/>
      <c r="L12" s="6"/>
      <c r="M12" s="29"/>
    </row>
    <row r="13" spans="1:13" ht="14.25">
      <c r="A13" s="2" t="s">
        <v>8</v>
      </c>
      <c r="J13" s="29"/>
      <c r="L13" s="6"/>
      <c r="M13" s="29"/>
    </row>
    <row r="14" spans="1:13" ht="14.25">
      <c r="A14" s="2"/>
      <c r="J14" s="29"/>
      <c r="L14" s="6"/>
      <c r="M14" s="29"/>
    </row>
    <row r="15" spans="1:13" ht="14.25">
      <c r="A15" s="8" t="s">
        <v>40</v>
      </c>
      <c r="B15" s="9">
        <v>5</v>
      </c>
      <c r="C15" s="1" t="s">
        <v>10</v>
      </c>
      <c r="D15" s="1" t="s">
        <v>18</v>
      </c>
      <c r="J15" s="29"/>
      <c r="L15" s="6"/>
      <c r="M15" s="29"/>
    </row>
    <row r="16" spans="1:13" ht="14.25">
      <c r="A16" s="8" t="s">
        <v>38</v>
      </c>
      <c r="B16" s="9">
        <v>0</v>
      </c>
      <c r="D16" s="1" t="s">
        <v>32</v>
      </c>
      <c r="J16" s="29"/>
      <c r="L16" s="6"/>
      <c r="M16" s="29"/>
    </row>
    <row r="17" spans="1:13" ht="14.25">
      <c r="A17" s="8" t="s">
        <v>39</v>
      </c>
      <c r="B17" s="9">
        <v>0</v>
      </c>
      <c r="D17" s="1" t="s">
        <v>32</v>
      </c>
      <c r="J17" s="29"/>
      <c r="L17" s="6"/>
      <c r="M17" s="29"/>
    </row>
    <row r="18" spans="1:13" ht="15.75">
      <c r="A18" s="1" t="s">
        <v>16</v>
      </c>
      <c r="B18" s="5">
        <v>0.1</v>
      </c>
      <c r="C18" s="1" t="s">
        <v>9</v>
      </c>
      <c r="D18" s="1" t="s">
        <v>31</v>
      </c>
      <c r="J18" s="29"/>
      <c r="L18" s="6"/>
      <c r="M18" s="29"/>
    </row>
    <row r="19" spans="1:13" ht="15.75">
      <c r="A19" s="1" t="s">
        <v>21</v>
      </c>
      <c r="B19" s="10" t="e">
        <f>Berechnung_Retention!B38*B18*Berechnung!B9/(Berechnung!B10+B15)/60</f>
        <v>#VALUE!</v>
      </c>
      <c r="C19" s="6" t="s">
        <v>13</v>
      </c>
      <c r="D19" s="1" t="s">
        <v>19</v>
      </c>
      <c r="J19" s="29"/>
      <c r="L19" s="6"/>
      <c r="M19" s="29"/>
    </row>
    <row r="20" spans="2:10" ht="12.75">
      <c r="B20" s="7"/>
      <c r="J20" s="6"/>
    </row>
    <row r="21" ht="12.75">
      <c r="B21" s="7"/>
    </row>
    <row r="22" spans="1:2" ht="12.75">
      <c r="A22" s="2" t="s">
        <v>11</v>
      </c>
      <c r="B22" s="7"/>
    </row>
    <row r="23" ht="12.75">
      <c r="B23" s="7"/>
    </row>
    <row r="24" spans="1:4" ht="14.25">
      <c r="A24" s="1" t="s">
        <v>14</v>
      </c>
      <c r="B24" s="11" t="e">
        <f>(Berechnung_Retention!D38*Berechnung!B9+Berechnung!B19*60*(B10-2*SQRT(Berechnung_Retention!D38*Berechnung!B9*Berechnung!B10/(Berechnung!B19*60))))/1000</f>
        <v>#VALUE!</v>
      </c>
      <c r="C24" s="1" t="s">
        <v>12</v>
      </c>
      <c r="D24" s="1" t="s">
        <v>20</v>
      </c>
    </row>
    <row r="25" ht="12.75">
      <c r="B25" s="7"/>
    </row>
    <row r="26" spans="1:4" ht="15.75">
      <c r="A26" s="3" t="s">
        <v>15</v>
      </c>
      <c r="B26" s="10" t="e">
        <f>Berechnung_Retention!D38*Berechnung!B9/(Berechnung!B10+Berechnung!B15)/60</f>
        <v>#VALUE!</v>
      </c>
      <c r="C26" s="3" t="s">
        <v>13</v>
      </c>
      <c r="D26" s="1" t="s">
        <v>22</v>
      </c>
    </row>
    <row r="27" ht="12.75">
      <c r="B27" s="7"/>
    </row>
    <row r="28" spans="1:7" ht="12.75">
      <c r="A28" s="18" t="s">
        <v>36</v>
      </c>
      <c r="B28" s="19" t="e">
        <f>(B24*1000/B19)/3600</f>
        <v>#VALUE!</v>
      </c>
      <c r="C28" s="18" t="s">
        <v>28</v>
      </c>
      <c r="D28" s="18" t="s">
        <v>37</v>
      </c>
      <c r="E28" s="18"/>
      <c r="F28" s="18"/>
      <c r="G28" s="18"/>
    </row>
    <row r="29" spans="1:3" ht="12.75">
      <c r="A29" s="3"/>
      <c r="B29" s="18"/>
      <c r="C29" s="3"/>
    </row>
  </sheetData>
  <sheetProtection select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ANDRES GEOTECHNIK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Andres</dc:creator>
  <cp:keywords/>
  <dc:description/>
  <cp:lastModifiedBy>Hopfner Margit</cp:lastModifiedBy>
  <cp:lastPrinted>2010-04-06T13:54:53Z</cp:lastPrinted>
  <dcterms:created xsi:type="dcterms:W3CDTF">1997-10-17T12:52:38Z</dcterms:created>
  <dcterms:modified xsi:type="dcterms:W3CDTF">2017-05-11T15:26:42Z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